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ukri\Desktop\Çalışma Klasörü\Kurumsal Mali Durum ve Beklentiler Raporları\2026\"/>
    </mc:Choice>
  </mc:AlternateContent>
  <xr:revisionPtr revIDLastSave="0" documentId="13_ncr:1_{8AE9E087-7362-45D5-94C2-14CA9A117207}" xr6:coauthVersionLast="47" xr6:coauthVersionMax="47" xr10:uidLastSave="{00000000-0000-0000-0000-000000000000}"/>
  <bookViews>
    <workbookView xWindow="-120" yWindow="-120" windowWidth="29040" windowHeight="15840" xr2:uid="{1253DF56-4A77-454E-8D3E-6EE95F309EAA}"/>
  </bookViews>
  <sheets>
    <sheet name="Sayfa1" sheetId="1" r:id="rId1"/>
  </sheets>
  <definedNames>
    <definedName name="BaslaSatir">Sayfa1!$A$17</definedName>
    <definedName name="ButceYil">Sayfa1!$B$6</definedName>
    <definedName name="FormatSatir">Sayfa1!$A$4</definedName>
    <definedName name="KurAd">Sayfa1!$B$8</definedName>
    <definedName name="KurKod">Sayfa1!$B$7</definedName>
    <definedName name="ToplamFormatSatir">Sayfa1!$A$2</definedName>
    <definedName name="ToplamSatir">Sayfa1!$A$16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16" i="1" l="1"/>
  <c r="AE43" i="1"/>
  <c r="AE37" i="1"/>
  <c r="AE29" i="1"/>
  <c r="AE23" i="1"/>
  <c r="AE17" i="1"/>
  <c r="X16" i="1"/>
  <c r="X17" i="1"/>
  <c r="Y16" i="1"/>
  <c r="Y17" i="1"/>
  <c r="Y18" i="1"/>
  <c r="H2" i="1"/>
  <c r="I2" i="1"/>
  <c r="AA2" i="1" s="1"/>
  <c r="L2" i="1"/>
  <c r="M2" i="1"/>
  <c r="P2" i="1"/>
  <c r="Q2" i="1"/>
  <c r="T2" i="1"/>
  <c r="U2" i="1"/>
  <c r="X2" i="1"/>
  <c r="Y2" i="1"/>
  <c r="Z2" i="1"/>
  <c r="AC2" i="1" s="1"/>
  <c r="H4" i="1"/>
  <c r="I4" i="1"/>
  <c r="AA4" i="1" s="1"/>
  <c r="L4" i="1"/>
  <c r="Z4" i="1" s="1"/>
  <c r="AC4" i="1" s="1"/>
  <c r="M4" i="1"/>
  <c r="P4" i="1"/>
  <c r="Q4" i="1"/>
  <c r="T4" i="1"/>
  <c r="U4" i="1"/>
  <c r="X4" i="1"/>
  <c r="Y4" i="1"/>
  <c r="B12" i="1"/>
  <c r="B13" i="1"/>
  <c r="B14" i="1"/>
  <c r="C14" i="1"/>
  <c r="AE14" i="1"/>
  <c r="D15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C15" i="1"/>
  <c r="AD15" i="1"/>
  <c r="H16" i="1"/>
  <c r="I16" i="1"/>
  <c r="L16" i="1"/>
  <c r="M16" i="1"/>
  <c r="P16" i="1"/>
  <c r="Q16" i="1"/>
  <c r="T16" i="1"/>
  <c r="U16" i="1"/>
  <c r="H17" i="1"/>
  <c r="I17" i="1"/>
  <c r="L17" i="1"/>
  <c r="M17" i="1"/>
  <c r="P17" i="1"/>
  <c r="Q17" i="1"/>
  <c r="T17" i="1"/>
  <c r="U17" i="1"/>
  <c r="Z17" i="1"/>
  <c r="AA17" i="1"/>
  <c r="AD17" i="1" s="1"/>
  <c r="H18" i="1"/>
  <c r="I18" i="1"/>
  <c r="AA18" i="1" s="1"/>
  <c r="L18" i="1"/>
  <c r="Z18" i="1" s="1"/>
  <c r="AC18" i="1" s="1"/>
  <c r="M18" i="1"/>
  <c r="P18" i="1"/>
  <c r="Q18" i="1"/>
  <c r="T18" i="1"/>
  <c r="U18" i="1"/>
  <c r="X18" i="1"/>
  <c r="H19" i="1"/>
  <c r="Z19" i="1" s="1"/>
  <c r="I19" i="1"/>
  <c r="L19" i="1"/>
  <c r="M19" i="1"/>
  <c r="P19" i="1"/>
  <c r="Q19" i="1"/>
  <c r="T19" i="1"/>
  <c r="U19" i="1"/>
  <c r="X19" i="1"/>
  <c r="Y19" i="1"/>
  <c r="AA19" i="1"/>
  <c r="AD19" i="1" s="1"/>
  <c r="H20" i="1"/>
  <c r="I20" i="1"/>
  <c r="AA20" i="1" s="1"/>
  <c r="L20" i="1"/>
  <c r="Z20" i="1" s="1"/>
  <c r="AC20" i="1" s="1"/>
  <c r="M20" i="1"/>
  <c r="P20" i="1"/>
  <c r="Q20" i="1"/>
  <c r="T20" i="1"/>
  <c r="U20" i="1"/>
  <c r="X20" i="1"/>
  <c r="Y20" i="1"/>
  <c r="H21" i="1"/>
  <c r="Z21" i="1" s="1"/>
  <c r="I21" i="1"/>
  <c r="L21" i="1"/>
  <c r="M21" i="1"/>
  <c r="P21" i="1"/>
  <c r="Q21" i="1"/>
  <c r="T21" i="1"/>
  <c r="U21" i="1"/>
  <c r="X21" i="1"/>
  <c r="Y21" i="1"/>
  <c r="AA21" i="1"/>
  <c r="AD21" i="1" s="1"/>
  <c r="H22" i="1"/>
  <c r="I22" i="1"/>
  <c r="AA22" i="1" s="1"/>
  <c r="L22" i="1"/>
  <c r="Z22" i="1" s="1"/>
  <c r="AC22" i="1" s="1"/>
  <c r="M22" i="1"/>
  <c r="P22" i="1"/>
  <c r="Q22" i="1"/>
  <c r="T22" i="1"/>
  <c r="U22" i="1"/>
  <c r="X22" i="1"/>
  <c r="Y22" i="1"/>
  <c r="H23" i="1"/>
  <c r="Z23" i="1" s="1"/>
  <c r="I23" i="1"/>
  <c r="L23" i="1"/>
  <c r="M23" i="1"/>
  <c r="P23" i="1"/>
  <c r="Q23" i="1"/>
  <c r="T23" i="1"/>
  <c r="U23" i="1"/>
  <c r="X23" i="1"/>
  <c r="Y23" i="1"/>
  <c r="AA23" i="1"/>
  <c r="AD23" i="1" s="1"/>
  <c r="H24" i="1"/>
  <c r="I24" i="1"/>
  <c r="AA24" i="1" s="1"/>
  <c r="L24" i="1"/>
  <c r="Z24" i="1" s="1"/>
  <c r="AC24" i="1" s="1"/>
  <c r="M24" i="1"/>
  <c r="P24" i="1"/>
  <c r="Q24" i="1"/>
  <c r="T24" i="1"/>
  <c r="U24" i="1"/>
  <c r="X24" i="1"/>
  <c r="Y24" i="1"/>
  <c r="H25" i="1"/>
  <c r="Z25" i="1" s="1"/>
  <c r="I25" i="1"/>
  <c r="L25" i="1"/>
  <c r="M25" i="1"/>
  <c r="P25" i="1"/>
  <c r="Q25" i="1"/>
  <c r="T25" i="1"/>
  <c r="U25" i="1"/>
  <c r="X25" i="1"/>
  <c r="Y25" i="1"/>
  <c r="AA25" i="1"/>
  <c r="AD25" i="1" s="1"/>
  <c r="H26" i="1"/>
  <c r="I26" i="1"/>
  <c r="AA26" i="1" s="1"/>
  <c r="L26" i="1"/>
  <c r="Z26" i="1" s="1"/>
  <c r="AC26" i="1" s="1"/>
  <c r="M26" i="1"/>
  <c r="P26" i="1"/>
  <c r="Q26" i="1"/>
  <c r="T26" i="1"/>
  <c r="U26" i="1"/>
  <c r="X26" i="1"/>
  <c r="Y26" i="1"/>
  <c r="H27" i="1"/>
  <c r="Z27" i="1" s="1"/>
  <c r="I27" i="1"/>
  <c r="L27" i="1"/>
  <c r="M27" i="1"/>
  <c r="P27" i="1"/>
  <c r="Q27" i="1"/>
  <c r="T27" i="1"/>
  <c r="U27" i="1"/>
  <c r="X27" i="1"/>
  <c r="Y27" i="1"/>
  <c r="AA27" i="1"/>
  <c r="AD27" i="1" s="1"/>
  <c r="H28" i="1"/>
  <c r="I28" i="1"/>
  <c r="AA28" i="1" s="1"/>
  <c r="L28" i="1"/>
  <c r="Z28" i="1" s="1"/>
  <c r="AC28" i="1" s="1"/>
  <c r="M28" i="1"/>
  <c r="P28" i="1"/>
  <c r="Q28" i="1"/>
  <c r="T28" i="1"/>
  <c r="U28" i="1"/>
  <c r="X28" i="1"/>
  <c r="Y28" i="1"/>
  <c r="H29" i="1"/>
  <c r="Z29" i="1" s="1"/>
  <c r="I29" i="1"/>
  <c r="L29" i="1"/>
  <c r="M29" i="1"/>
  <c r="P29" i="1"/>
  <c r="Q29" i="1"/>
  <c r="T29" i="1"/>
  <c r="U29" i="1"/>
  <c r="X29" i="1"/>
  <c r="Y29" i="1"/>
  <c r="AA29" i="1"/>
  <c r="AD29" i="1" s="1"/>
  <c r="H30" i="1"/>
  <c r="I30" i="1"/>
  <c r="AA30" i="1" s="1"/>
  <c r="L30" i="1"/>
  <c r="Z30" i="1" s="1"/>
  <c r="AC30" i="1" s="1"/>
  <c r="M30" i="1"/>
  <c r="P30" i="1"/>
  <c r="Q30" i="1"/>
  <c r="T30" i="1"/>
  <c r="U30" i="1"/>
  <c r="X30" i="1"/>
  <c r="Y30" i="1"/>
  <c r="H31" i="1"/>
  <c r="Z31" i="1" s="1"/>
  <c r="I31" i="1"/>
  <c r="L31" i="1"/>
  <c r="M31" i="1"/>
  <c r="P31" i="1"/>
  <c r="Q31" i="1"/>
  <c r="T31" i="1"/>
  <c r="U31" i="1"/>
  <c r="X31" i="1"/>
  <c r="Y31" i="1"/>
  <c r="AA31" i="1"/>
  <c r="AD31" i="1" s="1"/>
  <c r="H32" i="1"/>
  <c r="I32" i="1"/>
  <c r="AA32" i="1" s="1"/>
  <c r="L32" i="1"/>
  <c r="Z32" i="1" s="1"/>
  <c r="AC32" i="1" s="1"/>
  <c r="M32" i="1"/>
  <c r="P32" i="1"/>
  <c r="Q32" i="1"/>
  <c r="T32" i="1"/>
  <c r="U32" i="1"/>
  <c r="X32" i="1"/>
  <c r="Y32" i="1"/>
  <c r="H33" i="1"/>
  <c r="Z33" i="1" s="1"/>
  <c r="I33" i="1"/>
  <c r="L33" i="1"/>
  <c r="M33" i="1"/>
  <c r="P33" i="1"/>
  <c r="Q33" i="1"/>
  <c r="T33" i="1"/>
  <c r="U33" i="1"/>
  <c r="X33" i="1"/>
  <c r="Y33" i="1"/>
  <c r="AA33" i="1"/>
  <c r="AD33" i="1" s="1"/>
  <c r="H34" i="1"/>
  <c r="I34" i="1"/>
  <c r="AA34" i="1" s="1"/>
  <c r="L34" i="1"/>
  <c r="Z34" i="1" s="1"/>
  <c r="AC34" i="1" s="1"/>
  <c r="M34" i="1"/>
  <c r="P34" i="1"/>
  <c r="Q34" i="1"/>
  <c r="T34" i="1"/>
  <c r="U34" i="1"/>
  <c r="X34" i="1"/>
  <c r="Y34" i="1"/>
  <c r="H35" i="1"/>
  <c r="Z35" i="1" s="1"/>
  <c r="I35" i="1"/>
  <c r="L35" i="1"/>
  <c r="M35" i="1"/>
  <c r="P35" i="1"/>
  <c r="Q35" i="1"/>
  <c r="T35" i="1"/>
  <c r="U35" i="1"/>
  <c r="X35" i="1"/>
  <c r="Y35" i="1"/>
  <c r="AA35" i="1"/>
  <c r="AD35" i="1" s="1"/>
  <c r="H36" i="1"/>
  <c r="I36" i="1"/>
  <c r="AA36" i="1" s="1"/>
  <c r="L36" i="1"/>
  <c r="Z36" i="1" s="1"/>
  <c r="AC36" i="1" s="1"/>
  <c r="M36" i="1"/>
  <c r="P36" i="1"/>
  <c r="Q36" i="1"/>
  <c r="T36" i="1"/>
  <c r="U36" i="1"/>
  <c r="X36" i="1"/>
  <c r="Y36" i="1"/>
  <c r="H37" i="1"/>
  <c r="Z37" i="1" s="1"/>
  <c r="I37" i="1"/>
  <c r="L37" i="1"/>
  <c r="M37" i="1"/>
  <c r="P37" i="1"/>
  <c r="Q37" i="1"/>
  <c r="T37" i="1"/>
  <c r="U37" i="1"/>
  <c r="X37" i="1"/>
  <c r="Y37" i="1"/>
  <c r="AA37" i="1"/>
  <c r="AD37" i="1" s="1"/>
  <c r="H38" i="1"/>
  <c r="I38" i="1"/>
  <c r="AA38" i="1" s="1"/>
  <c r="L38" i="1"/>
  <c r="Z38" i="1" s="1"/>
  <c r="AC38" i="1" s="1"/>
  <c r="M38" i="1"/>
  <c r="P38" i="1"/>
  <c r="Q38" i="1"/>
  <c r="T38" i="1"/>
  <c r="U38" i="1"/>
  <c r="X38" i="1"/>
  <c r="Y38" i="1"/>
  <c r="H39" i="1"/>
  <c r="Z39" i="1" s="1"/>
  <c r="I39" i="1"/>
  <c r="L39" i="1"/>
  <c r="M39" i="1"/>
  <c r="P39" i="1"/>
  <c r="Q39" i="1"/>
  <c r="T39" i="1"/>
  <c r="U39" i="1"/>
  <c r="X39" i="1"/>
  <c r="Y39" i="1"/>
  <c r="AA39" i="1"/>
  <c r="AD39" i="1" s="1"/>
  <c r="H40" i="1"/>
  <c r="I40" i="1"/>
  <c r="AA40" i="1" s="1"/>
  <c r="L40" i="1"/>
  <c r="Z40" i="1" s="1"/>
  <c r="AC40" i="1" s="1"/>
  <c r="M40" i="1"/>
  <c r="P40" i="1"/>
  <c r="Q40" i="1"/>
  <c r="T40" i="1"/>
  <c r="U40" i="1"/>
  <c r="X40" i="1"/>
  <c r="Y40" i="1"/>
  <c r="H41" i="1"/>
  <c r="Z41" i="1" s="1"/>
  <c r="I41" i="1"/>
  <c r="L41" i="1"/>
  <c r="M41" i="1"/>
  <c r="P41" i="1"/>
  <c r="Q41" i="1"/>
  <c r="T41" i="1"/>
  <c r="U41" i="1"/>
  <c r="X41" i="1"/>
  <c r="Y41" i="1"/>
  <c r="AA41" i="1"/>
  <c r="AD41" i="1" s="1"/>
  <c r="H42" i="1"/>
  <c r="I42" i="1"/>
  <c r="AA42" i="1" s="1"/>
  <c r="L42" i="1"/>
  <c r="Z42" i="1" s="1"/>
  <c r="AC42" i="1" s="1"/>
  <c r="M42" i="1"/>
  <c r="P42" i="1"/>
  <c r="Q42" i="1"/>
  <c r="T42" i="1"/>
  <c r="U42" i="1"/>
  <c r="X42" i="1"/>
  <c r="Y42" i="1"/>
  <c r="H43" i="1"/>
  <c r="Z43" i="1" s="1"/>
  <c r="I43" i="1"/>
  <c r="L43" i="1"/>
  <c r="M43" i="1"/>
  <c r="P43" i="1"/>
  <c r="Q43" i="1"/>
  <c r="T43" i="1"/>
  <c r="U43" i="1"/>
  <c r="X43" i="1"/>
  <c r="Y43" i="1"/>
  <c r="AA43" i="1"/>
  <c r="AD43" i="1" s="1"/>
  <c r="H44" i="1"/>
  <c r="I44" i="1"/>
  <c r="AA44" i="1" s="1"/>
  <c r="L44" i="1"/>
  <c r="Z44" i="1" s="1"/>
  <c r="AC44" i="1" s="1"/>
  <c r="M44" i="1"/>
  <c r="P44" i="1"/>
  <c r="Q44" i="1"/>
  <c r="T44" i="1"/>
  <c r="U44" i="1"/>
  <c r="X44" i="1"/>
  <c r="Y44" i="1"/>
  <c r="H45" i="1"/>
  <c r="Z45" i="1" s="1"/>
  <c r="AC45" i="1" s="1"/>
  <c r="I45" i="1"/>
  <c r="L45" i="1"/>
  <c r="M45" i="1"/>
  <c r="P45" i="1"/>
  <c r="Q45" i="1"/>
  <c r="T45" i="1"/>
  <c r="U45" i="1"/>
  <c r="X45" i="1"/>
  <c r="Y45" i="1"/>
  <c r="AA45" i="1"/>
  <c r="AD45" i="1" s="1"/>
  <c r="AB45" i="1"/>
  <c r="H46" i="1"/>
  <c r="I46" i="1"/>
  <c r="AA46" i="1" s="1"/>
  <c r="L46" i="1"/>
  <c r="Z46" i="1" s="1"/>
  <c r="AC46" i="1" s="1"/>
  <c r="M46" i="1"/>
  <c r="P46" i="1"/>
  <c r="Q46" i="1"/>
  <c r="T46" i="1"/>
  <c r="U46" i="1"/>
  <c r="X46" i="1"/>
  <c r="Y46" i="1"/>
  <c r="H47" i="1"/>
  <c r="Z47" i="1" s="1"/>
  <c r="I47" i="1"/>
  <c r="L47" i="1"/>
  <c r="M47" i="1"/>
  <c r="P47" i="1"/>
  <c r="Q47" i="1"/>
  <c r="T47" i="1"/>
  <c r="U47" i="1"/>
  <c r="X47" i="1"/>
  <c r="Y47" i="1"/>
  <c r="AA47" i="1"/>
  <c r="AD47" i="1" s="1"/>
  <c r="H48" i="1"/>
  <c r="I48" i="1"/>
  <c r="AA48" i="1" s="1"/>
  <c r="L48" i="1"/>
  <c r="Z48" i="1" s="1"/>
  <c r="AC48" i="1" s="1"/>
  <c r="M48" i="1"/>
  <c r="P48" i="1"/>
  <c r="Q48" i="1"/>
  <c r="T48" i="1"/>
  <c r="U48" i="1"/>
  <c r="X48" i="1"/>
  <c r="Y48" i="1"/>
  <c r="H49" i="1"/>
  <c r="Z49" i="1" s="1"/>
  <c r="I49" i="1"/>
  <c r="L49" i="1"/>
  <c r="M49" i="1"/>
  <c r="P49" i="1"/>
  <c r="Q49" i="1"/>
  <c r="T49" i="1"/>
  <c r="U49" i="1"/>
  <c r="X49" i="1"/>
  <c r="Y49" i="1"/>
  <c r="AA49" i="1"/>
  <c r="AD49" i="1" s="1"/>
  <c r="Z16" i="1" l="1"/>
  <c r="AC16" i="1" s="1"/>
  <c r="AA16" i="1"/>
  <c r="AB16" i="1" s="1"/>
  <c r="AB17" i="1"/>
  <c r="AB44" i="1"/>
  <c r="AD44" i="1"/>
  <c r="AB40" i="1"/>
  <c r="AD40" i="1"/>
  <c r="AB36" i="1"/>
  <c r="AD36" i="1"/>
  <c r="AB28" i="1"/>
  <c r="AD28" i="1"/>
  <c r="AB49" i="1"/>
  <c r="AC49" i="1"/>
  <c r="AB42" i="1"/>
  <c r="AD42" i="1"/>
  <c r="AB41" i="1"/>
  <c r="AC41" i="1"/>
  <c r="AB38" i="1"/>
  <c r="AD38" i="1"/>
  <c r="AB37" i="1"/>
  <c r="AC37" i="1"/>
  <c r="AB34" i="1"/>
  <c r="AD34" i="1"/>
  <c r="AB33" i="1"/>
  <c r="AC33" i="1"/>
  <c r="AB30" i="1"/>
  <c r="AD30" i="1"/>
  <c r="AB29" i="1"/>
  <c r="AC29" i="1"/>
  <c r="AB26" i="1"/>
  <c r="AD26" i="1"/>
  <c r="AB25" i="1"/>
  <c r="AC25" i="1"/>
  <c r="AB22" i="1"/>
  <c r="AD22" i="1"/>
  <c r="AB21" i="1"/>
  <c r="AC21" i="1"/>
  <c r="AB18" i="1"/>
  <c r="AD18" i="1"/>
  <c r="AB46" i="1"/>
  <c r="AD46" i="1"/>
  <c r="AB48" i="1"/>
  <c r="AD48" i="1"/>
  <c r="AB2" i="1"/>
  <c r="AD2" i="1"/>
  <c r="AB47" i="1"/>
  <c r="AC47" i="1"/>
  <c r="AB43" i="1"/>
  <c r="AC43" i="1"/>
  <c r="AB39" i="1"/>
  <c r="AC39" i="1"/>
  <c r="AB35" i="1"/>
  <c r="AC35" i="1"/>
  <c r="AB32" i="1"/>
  <c r="AD32" i="1"/>
  <c r="AB31" i="1"/>
  <c r="AC31" i="1"/>
  <c r="AB27" i="1"/>
  <c r="AC27" i="1"/>
  <c r="AB24" i="1"/>
  <c r="AD24" i="1"/>
  <c r="AB23" i="1"/>
  <c r="AC23" i="1"/>
  <c r="AB20" i="1"/>
  <c r="AD20" i="1"/>
  <c r="AB19" i="1"/>
  <c r="AC19" i="1"/>
  <c r="AB4" i="1"/>
  <c r="AD4" i="1"/>
  <c r="AC17" i="1"/>
  <c r="AD16" i="1" l="1"/>
</calcChain>
</file>

<file path=xl/sharedStrings.xml><?xml version="1.0" encoding="utf-8"?>
<sst xmlns="http://schemas.openxmlformats.org/spreadsheetml/2006/main" count="241" uniqueCount="57">
  <si>
    <t/>
  </si>
  <si>
    <t>Bütçe Yıl:</t>
  </si>
  <si>
    <t>Kurum Kod:</t>
  </si>
  <si>
    <t>OCAK GERÇEKLEŞME</t>
  </si>
  <si>
    <t>ŞUBAT GERÇEKLEŞME</t>
  </si>
  <si>
    <t>MART GERÇEKLEŞME</t>
  </si>
  <si>
    <t>NİSAN GERÇEKLEŞME</t>
  </si>
  <si>
    <t>MAYIS GERÇEKLEŞME</t>
  </si>
  <si>
    <t>HAZİRAN GERÇEKLEŞME</t>
  </si>
  <si>
    <t>OCAK-HAZİRAN                               GERÇEKLEŞME TOPLAMI</t>
  </si>
  <si>
    <t>ARTIŞ ORANI *           (%)</t>
  </si>
  <si>
    <t>OCAK-HAZİRAN                               GERÇEK. ORANI ** (%)</t>
  </si>
  <si>
    <t>BÜTÇE GİDERLERİ TOPLAMI</t>
  </si>
  <si>
    <t>Yıl:</t>
  </si>
  <si>
    <t>Kurum Ad:</t>
  </si>
  <si>
    <t>EKONOMİK</t>
  </si>
  <si>
    <t>ŞUBAT</t>
  </si>
  <si>
    <t>MART</t>
  </si>
  <si>
    <t>NİSAN</t>
  </si>
  <si>
    <t>MAYIS</t>
  </si>
  <si>
    <t>HAZİRAN</t>
  </si>
  <si>
    <t>0442</t>
  </si>
  <si>
    <t xml:space="preserve">BOLU ABANT İZZET BAYSAL ÜNİVERSİTESİ </t>
  </si>
  <si>
    <t>01 - PERSONEL GİDERLERİ</t>
  </si>
  <si>
    <t>01.01 - MEMURLAR</t>
  </si>
  <si>
    <t>01.02 - SÖZLEŞMELİ  PERSONEL</t>
  </si>
  <si>
    <t>01.03 - İŞÇİLER</t>
  </si>
  <si>
    <t>01.04 - GEÇİCİ SÜRELİ ÇALIŞANLAR</t>
  </si>
  <si>
    <t>01.05 - DİĞER PERSONEL</t>
  </si>
  <si>
    <t>02.01 - MEMURLAR</t>
  </si>
  <si>
    <t>02.02 - SÖZLEŞMELİ PERSONEL</t>
  </si>
  <si>
    <t>02.03 - İŞÇİLER</t>
  </si>
  <si>
    <t>02.04 - GEÇİCİ SÜRELİ ÇALIŞANLAR</t>
  </si>
  <si>
    <t>02.05 - DİĞER PERSONEL</t>
  </si>
  <si>
    <t>03 - MAL VE HİZMET ALIM GİDERLERİ</t>
  </si>
  <si>
    <t>03.03 - YOLLUKLAR</t>
  </si>
  <si>
    <t>03.04 - GÖREV GİDERLERİ</t>
  </si>
  <si>
    <t>03.05 - HİZMET ALIMLARI</t>
  </si>
  <si>
    <t>03.06 - TEMSİL VE TANITMA GİDERLERİ</t>
  </si>
  <si>
    <t>03.07 - MENKUL MAL,GAYRİMADDİ HAK ALIM, BAKIM VE ONARIM GİDERLERİ</t>
  </si>
  <si>
    <t>05 - CARİ TRANSFERLER</t>
  </si>
  <si>
    <t>05.01 - GÖREVLENDİRME GİDERLERİ</t>
  </si>
  <si>
    <t>05.02 - HAZİNE YARDIMLARI</t>
  </si>
  <si>
    <t>05.03 - KAR AMACI GÜTMEYEN KURULUŞLARA YAPILAN TRANSFERLER</t>
  </si>
  <si>
    <t>05.04 - HANE HALKI VE İŞLETMELERE YAPILAN TRANSFERLER</t>
  </si>
  <si>
    <t>05.06 - YURTDIŞINA YAPILAN TRANSFERLER</t>
  </si>
  <si>
    <t>06 - SERMAYE GİDERLERİ</t>
  </si>
  <si>
    <t>06.01 - MAMUL MAL ALIMLARI</t>
  </si>
  <si>
    <t>06.02 - MENKUL SERMAYE ÜRETİM GİDERLERİ</t>
  </si>
  <si>
    <t>06.03 - GAYRİ MADDİ HAK ALIMLARI</t>
  </si>
  <si>
    <t>EK-1 : BÜTÇE GİDERLERİNİN GELİŞİMİ</t>
  </si>
  <si>
    <t>06.05 - GAYRİMENKUL SERMAYE ÜRETİM GİD.</t>
  </si>
  <si>
    <t>06.06 - MENKUL MALLARIN BÜYÜK ONARIM GİD.</t>
  </si>
  <si>
    <t>02 - SOS.GÜV.KUR. DEVLET PRİMİ GİD.</t>
  </si>
  <si>
    <t>03.02 - TÜKETİME YÖNELİK MAL VE MALZ. ALIM.</t>
  </si>
  <si>
    <t>03.08 - GAYRİMENKUL MAL BAKIM VE ON.GİD.</t>
  </si>
  <si>
    <t>06.07 - GAYRİMENKUL BÜYÜK ONARIM GİD.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</si>
</sst>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0.0"/>
  </numFmts>
  <fonts count="29" x14ac:knownFonts="1">
    <font>
      <sz val="10"/>
      <name val="Arial Tur"/>
      <charset val="162"/>
    </font>
    <font>
      <sz val="10"/>
      <name val="Arial"/>
      <charset val="162"/>
    </font>
    <font>
      <sz val="10"/>
      <name val="Arial Tur"/>
      <charset val="162"/>
    </font>
    <font>
      <b/>
      <sz val="11"/>
      <color indexed="8"/>
      <name val="Tahoma"/>
      <family val="2"/>
      <charset val="162"/>
    </font>
    <font>
      <sz val="11"/>
      <color indexed="8"/>
      <name val="Tahoma"/>
      <family val="2"/>
      <charset val="162"/>
    </font>
    <font>
      <sz val="11"/>
      <name val="Tahoma"/>
      <family val="2"/>
      <charset val="162"/>
    </font>
    <font>
      <b/>
      <sz val="11"/>
      <name val="Tahoma"/>
      <family val="2"/>
      <charset val="162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b/>
      <sz val="11"/>
      <color indexed="9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i/>
      <sz val="11"/>
      <color rgb="FF7F7F7F"/>
      <name val="Calibri"/>
      <family val="2"/>
      <charset val="162"/>
    </font>
    <font>
      <sz val="18"/>
      <color theme="3"/>
      <name val="Calibri Light"/>
      <family val="2"/>
      <charset val="162"/>
    </font>
    <font>
      <sz val="11"/>
      <color rgb="FFFA7D00"/>
      <name val="Calibri"/>
      <family val="2"/>
      <charset val="162"/>
    </font>
    <font>
      <b/>
      <sz val="15"/>
      <color theme="3"/>
      <name val="Calibri"/>
      <family val="2"/>
      <charset val="162"/>
    </font>
    <font>
      <b/>
      <sz val="13"/>
      <color theme="3"/>
      <name val="Calibri"/>
      <family val="2"/>
      <charset val="162"/>
    </font>
    <font>
      <b/>
      <sz val="11"/>
      <color theme="3"/>
      <name val="Calibri"/>
      <family val="2"/>
      <charset val="162"/>
    </font>
    <font>
      <b/>
      <sz val="11"/>
      <color rgb="FF3F3F3F"/>
      <name val="Calibri"/>
      <family val="2"/>
      <charset val="162"/>
    </font>
    <font>
      <sz val="11"/>
      <color rgb="FF3F3F76"/>
      <name val="Calibri"/>
      <family val="2"/>
      <charset val="162"/>
    </font>
    <font>
      <b/>
      <sz val="11"/>
      <color rgb="FFFA7D00"/>
      <name val="Calibri"/>
      <family val="2"/>
      <charset val="162"/>
    </font>
    <font>
      <sz val="11"/>
      <color rgb="FF006100"/>
      <name val="Calibri"/>
      <family val="2"/>
      <charset val="162"/>
    </font>
    <font>
      <sz val="11"/>
      <color rgb="FF9C0006"/>
      <name val="Calibri"/>
      <family val="2"/>
      <charset val="162"/>
    </font>
    <font>
      <sz val="11"/>
      <color rgb="FF9C6500"/>
      <name val="Calibri"/>
      <family val="2"/>
      <charset val="162"/>
    </font>
    <font>
      <b/>
      <sz val="12"/>
      <name val="Tahoma"/>
      <family val="2"/>
      <charset val="162"/>
    </font>
    <font>
      <sz val="12"/>
      <name val="Tahoma"/>
      <family val="2"/>
      <charset val="162"/>
    </font>
    <font>
      <b/>
      <sz val="14"/>
      <name val="Tahoma"/>
      <family val="2"/>
      <charset val="162"/>
    </font>
    <font>
      <b/>
      <sz val="14"/>
      <color indexed="8"/>
      <name val="Tahoma"/>
      <family val="2"/>
      <charset val="162"/>
    </font>
    <font>
      <sz val="14"/>
      <name val="Tahoma"/>
      <family val="2"/>
      <charset val="162"/>
    </font>
  </fonts>
  <fills count="3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5422223578601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3">
    <xf numFmtId="0" fontId="0" fillId="0" borderId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2" borderId="9" applyNumberFormat="0" applyAlignment="0" applyProtection="0"/>
    <xf numFmtId="0" fontId="19" fillId="3" borderId="10" applyNumberFormat="0" applyAlignment="0" applyProtection="0"/>
    <xf numFmtId="0" fontId="20" fillId="22" borderId="10" applyNumberFormat="0" applyAlignment="0" applyProtection="0"/>
    <xf numFmtId="0" fontId="9" fillId="23" borderId="11" applyNumberFormat="0" applyAlignment="0" applyProtection="0"/>
    <xf numFmtId="0" fontId="21" fillId="24" borderId="0" applyNumberFormat="0" applyBorder="0" applyAlignment="0" applyProtection="0"/>
    <xf numFmtId="0" fontId="22" fillId="25" borderId="0" applyNumberFormat="0" applyBorder="0" applyAlignment="0" applyProtection="0"/>
    <xf numFmtId="0" fontId="2" fillId="2" borderId="12" applyNumberFormat="0" applyFont="0" applyAlignment="0" applyProtection="0"/>
    <xf numFmtId="0" fontId="23" fillId="26" borderId="0" applyNumberFormat="0" applyBorder="0" applyAlignment="0" applyProtection="0"/>
    <xf numFmtId="0" fontId="10" fillId="0" borderId="13" applyNumberFormat="0" applyFill="0" applyAlignment="0" applyProtection="0"/>
    <xf numFmtId="0" fontId="11" fillId="0" borderId="0" applyNumberFormat="0" applyFill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8" fillId="29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32" borderId="0" applyNumberFormat="0" applyBorder="0" applyAlignment="0" applyProtection="0"/>
    <xf numFmtId="0" fontId="1" fillId="0" borderId="0"/>
  </cellStyleXfs>
  <cellXfs count="45">
    <xf numFmtId="0" fontId="0" fillId="0" borderId="0" xfId="0"/>
    <xf numFmtId="0" fontId="3" fillId="0" borderId="0" xfId="42" applyFont="1" applyAlignment="1">
      <alignment horizontal="center" vertical="center"/>
    </xf>
    <xf numFmtId="3" fontId="4" fillId="0" borderId="0" xfId="42" applyNumberFormat="1" applyFont="1" applyAlignment="1">
      <alignment horizontal="center" vertical="center"/>
    </xf>
    <xf numFmtId="0" fontId="5" fillId="0" borderId="0" xfId="42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42" applyFont="1" applyAlignment="1">
      <alignment horizontal="center" vertical="center"/>
    </xf>
    <xf numFmtId="3" fontId="5" fillId="0" borderId="0" xfId="42" applyNumberFormat="1" applyFont="1" applyAlignment="1">
      <alignment vertical="center"/>
    </xf>
    <xf numFmtId="0" fontId="4" fillId="0" borderId="0" xfId="42" applyFont="1" applyAlignment="1">
      <alignment vertical="center"/>
    </xf>
    <xf numFmtId="3" fontId="4" fillId="0" borderId="0" xfId="42" applyNumberFormat="1" applyFont="1" applyAlignment="1">
      <alignment vertical="center"/>
    </xf>
    <xf numFmtId="3" fontId="5" fillId="0" borderId="0" xfId="0" applyNumberFormat="1" applyFont="1" applyAlignment="1">
      <alignment vertical="center"/>
    </xf>
    <xf numFmtId="3" fontId="6" fillId="0" borderId="1" xfId="0" applyNumberFormat="1" applyFont="1" applyBorder="1"/>
    <xf numFmtId="3" fontId="6" fillId="0" borderId="1" xfId="0" applyNumberFormat="1" applyFont="1" applyBorder="1" applyAlignment="1">
      <alignment horizontal="right"/>
    </xf>
    <xf numFmtId="4" fontId="6" fillId="0" borderId="2" xfId="0" applyNumberFormat="1" applyFont="1" applyBorder="1" applyAlignment="1">
      <alignment horizontal="right" vertical="center" wrapText="1"/>
    </xf>
    <xf numFmtId="4" fontId="6" fillId="0" borderId="3" xfId="0" applyNumberFormat="1" applyFont="1" applyBorder="1" applyAlignment="1">
      <alignment horizontal="right" vertical="center" wrapText="1"/>
    </xf>
    <xf numFmtId="3" fontId="5" fillId="0" borderId="1" xfId="0" applyNumberFormat="1" applyFont="1" applyBorder="1" applyAlignment="1">
      <alignment horizontal="right"/>
    </xf>
    <xf numFmtId="4" fontId="5" fillId="0" borderId="2" xfId="0" applyNumberFormat="1" applyFont="1" applyBorder="1" applyAlignment="1">
      <alignment horizontal="right" vertical="center" wrapText="1"/>
    </xf>
    <xf numFmtId="4" fontId="5" fillId="0" borderId="3" xfId="0" applyNumberFormat="1" applyFont="1" applyBorder="1" applyAlignment="1">
      <alignment horizontal="right" vertical="center" wrapText="1"/>
    </xf>
    <xf numFmtId="1" fontId="5" fillId="0" borderId="0" xfId="42" applyNumberFormat="1" applyFont="1" applyAlignment="1">
      <alignment vertical="center"/>
    </xf>
    <xf numFmtId="49" fontId="5" fillId="0" borderId="1" xfId="0" applyNumberFormat="1" applyFont="1" applyBorder="1" applyAlignment="1">
      <alignment wrapText="1"/>
    </xf>
    <xf numFmtId="0" fontId="24" fillId="0" borderId="18" xfId="0" applyFont="1" applyBorder="1" applyAlignment="1">
      <alignment horizontal="center" vertical="center" wrapText="1"/>
    </xf>
    <xf numFmtId="3" fontId="24" fillId="0" borderId="17" xfId="0" applyNumberFormat="1" applyFont="1" applyBorder="1" applyAlignment="1">
      <alignment vertical="center"/>
    </xf>
    <xf numFmtId="3" fontId="24" fillId="0" borderId="18" xfId="0" applyNumberFormat="1" applyFont="1" applyBorder="1" applyAlignment="1">
      <alignment horizontal="right" vertical="center"/>
    </xf>
    <xf numFmtId="3" fontId="24" fillId="0" borderId="19" xfId="0" applyNumberFormat="1" applyFont="1" applyBorder="1" applyAlignment="1">
      <alignment horizontal="right" vertical="center"/>
    </xf>
    <xf numFmtId="49" fontId="25" fillId="0" borderId="17" xfId="0" applyNumberFormat="1" applyFont="1" applyBorder="1" applyAlignment="1">
      <alignment vertical="center" wrapText="1"/>
    </xf>
    <xf numFmtId="3" fontId="25" fillId="0" borderId="18" xfId="0" applyNumberFormat="1" applyFont="1" applyBorder="1" applyAlignment="1">
      <alignment horizontal="right" vertical="center"/>
    </xf>
    <xf numFmtId="3" fontId="25" fillId="0" borderId="19" xfId="0" applyNumberFormat="1" applyFont="1" applyBorder="1" applyAlignment="1">
      <alignment horizontal="right" vertical="center"/>
    </xf>
    <xf numFmtId="49" fontId="25" fillId="0" borderId="20" xfId="0" applyNumberFormat="1" applyFont="1" applyBorder="1" applyAlignment="1">
      <alignment vertical="center" wrapText="1"/>
    </xf>
    <xf numFmtId="3" fontId="25" fillId="0" borderId="21" xfId="0" applyNumberFormat="1" applyFont="1" applyBorder="1" applyAlignment="1">
      <alignment horizontal="right" vertical="center"/>
    </xf>
    <xf numFmtId="3" fontId="25" fillId="0" borderId="22" xfId="0" applyNumberFormat="1" applyFont="1" applyBorder="1" applyAlignment="1">
      <alignment horizontal="right" vertical="center"/>
    </xf>
    <xf numFmtId="0" fontId="27" fillId="0" borderId="0" xfId="42" applyFont="1" applyAlignment="1">
      <alignment horizontal="left" vertical="center"/>
    </xf>
    <xf numFmtId="1" fontId="28" fillId="0" borderId="0" xfId="0" applyNumberFormat="1" applyFont="1" applyAlignment="1">
      <alignment horizontal="left" vertical="center"/>
    </xf>
    <xf numFmtId="3" fontId="28" fillId="0" borderId="0" xfId="0" applyNumberFormat="1" applyFont="1" applyAlignment="1">
      <alignment vertical="center"/>
    </xf>
    <xf numFmtId="0" fontId="26" fillId="0" borderId="0" xfId="0" applyFont="1" applyAlignment="1">
      <alignment vertical="center"/>
    </xf>
    <xf numFmtId="0" fontId="24" fillId="0" borderId="15" xfId="0" applyFont="1" applyBorder="1" applyAlignment="1">
      <alignment horizontal="center" vertical="center" wrapText="1"/>
    </xf>
    <xf numFmtId="49" fontId="28" fillId="0" borderId="4" xfId="0" applyNumberFormat="1" applyFont="1" applyBorder="1" applyAlignment="1">
      <alignment horizontal="left" vertical="center"/>
    </xf>
    <xf numFmtId="0" fontId="24" fillId="0" borderId="18" xfId="0" applyFont="1" applyBorder="1" applyAlignment="1">
      <alignment horizontal="center" vertical="center" wrapText="1"/>
    </xf>
    <xf numFmtId="0" fontId="24" fillId="0" borderId="14" xfId="0" applyFont="1" applyBorder="1" applyAlignment="1">
      <alignment horizontal="center" vertical="center" wrapText="1"/>
    </xf>
    <xf numFmtId="0" fontId="24" fillId="0" borderId="17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/>
    </xf>
    <xf numFmtId="0" fontId="24" fillId="0" borderId="16" xfId="0" applyFont="1" applyBorder="1" applyAlignment="1">
      <alignment horizontal="center" vertical="center" wrapText="1"/>
    </xf>
    <xf numFmtId="0" fontId="24" fillId="0" borderId="19" xfId="0" applyFont="1" applyBorder="1" applyAlignment="1">
      <alignment horizontal="center" vertical="center" wrapText="1"/>
    </xf>
    <xf numFmtId="165" fontId="24" fillId="0" borderId="18" xfId="0" applyNumberFormat="1" applyFont="1" applyBorder="1" applyAlignment="1">
      <alignment horizontal="center" vertical="center" wrapText="1"/>
    </xf>
    <xf numFmtId="165" fontId="25" fillId="0" borderId="18" xfId="0" applyNumberFormat="1" applyFont="1" applyBorder="1" applyAlignment="1">
      <alignment horizontal="center" vertical="center" wrapText="1"/>
    </xf>
    <xf numFmtId="165" fontId="5" fillId="0" borderId="18" xfId="0" applyNumberFormat="1" applyFont="1" applyBorder="1" applyAlignment="1">
      <alignment horizontal="center" vertical="center" wrapText="1"/>
    </xf>
    <xf numFmtId="165" fontId="25" fillId="0" borderId="21" xfId="0" applyNumberFormat="1" applyFont="1" applyBorder="1" applyAlignment="1">
      <alignment horizontal="center" vertical="center" wrapText="1"/>
    </xf>
  </cellXfs>
  <cellStyles count="43">
    <cellStyle name="%20 - Vurgu1" xfId="1" builtinId="30" customBuiltin="1"/>
    <cellStyle name="%20 - Vurgu2" xfId="2" builtinId="34" customBuiltin="1"/>
    <cellStyle name="%20 - Vurgu3" xfId="3" builtinId="38" customBuiltin="1"/>
    <cellStyle name="%20 - Vurgu4" xfId="4" builtinId="42" customBuiltin="1"/>
    <cellStyle name="%20 - Vurgu5" xfId="5" builtinId="46" customBuiltin="1"/>
    <cellStyle name="%20 - Vurgu6" xfId="6" builtinId="50" customBuiltin="1"/>
    <cellStyle name="%40 - Vurgu1" xfId="7" builtinId="31" customBuiltin="1"/>
    <cellStyle name="%40 - Vurgu2" xfId="8" builtinId="35" customBuiltin="1"/>
    <cellStyle name="%40 - Vurgu3" xfId="9" builtinId="39" customBuiltin="1"/>
    <cellStyle name="%40 - Vurgu4" xfId="10" builtinId="43" customBuiltin="1"/>
    <cellStyle name="%40 - Vurgu5" xfId="11" builtinId="47" customBuiltin="1"/>
    <cellStyle name="%40 - Vurgu6" xfId="12" builtinId="51" customBuiltin="1"/>
    <cellStyle name="%60 - Vurgu1" xfId="13" builtinId="32" customBuiltin="1"/>
    <cellStyle name="%60 - Vurgu2" xfId="14" builtinId="36" customBuiltin="1"/>
    <cellStyle name="%60 - Vurgu3" xfId="15" builtinId="40" customBuiltin="1"/>
    <cellStyle name="%60 - Vurgu4" xfId="16" builtinId="44" customBuiltin="1"/>
    <cellStyle name="%60 - Vurgu5" xfId="17" builtinId="48" customBuiltin="1"/>
    <cellStyle name="%60 - Vurgu6" xfId="18" builtinId="52" customBuiltin="1"/>
    <cellStyle name="Açıklama Metni" xfId="19" builtinId="53" customBuiltin="1"/>
    <cellStyle name="Ana Başlık" xfId="20" builtinId="15" customBuiltin="1"/>
    <cellStyle name="Bağlı Hücre" xfId="21" builtinId="24" customBuiltin="1"/>
    <cellStyle name="Başlık 1" xfId="22" builtinId="16" customBuiltin="1"/>
    <cellStyle name="Başlık 2" xfId="23" builtinId="17" customBuiltin="1"/>
    <cellStyle name="Başlık 3" xfId="24" builtinId="18" customBuiltin="1"/>
    <cellStyle name="Başlık 4" xfId="25" builtinId="19" customBuiltin="1"/>
    <cellStyle name="Çıkış" xfId="26" builtinId="21" customBuiltin="1"/>
    <cellStyle name="Giriş" xfId="27" builtinId="20" customBuiltin="1"/>
    <cellStyle name="Hesaplama" xfId="28" builtinId="22" customBuiltin="1"/>
    <cellStyle name="İşaretli Hücre" xfId="29" builtinId="23" customBuiltin="1"/>
    <cellStyle name="İyi" xfId="30" builtinId="26" customBuiltin="1"/>
    <cellStyle name="Kötü" xfId="31" builtinId="27" customBuiltin="1"/>
    <cellStyle name="Normal" xfId="0" builtinId="0"/>
    <cellStyle name="Not" xfId="32" builtinId="10" customBuiltin="1"/>
    <cellStyle name="Nötr" xfId="33" builtinId="28" customBuiltin="1"/>
    <cellStyle name="Toplam" xfId="34" builtinId="25" customBuiltin="1"/>
    <cellStyle name="Uyarı Metni" xfId="35" builtinId="11" customBuiltin="1"/>
    <cellStyle name="Vurgu1" xfId="36" builtinId="29" customBuiltin="1"/>
    <cellStyle name="Vurgu2" xfId="37" builtinId="33" customBuiltin="1"/>
    <cellStyle name="Vurgu3" xfId="38" builtinId="37" customBuiltin="1"/>
    <cellStyle name="Vurgu4" xfId="39" builtinId="41" customBuiltin="1"/>
    <cellStyle name="Vurgu5" xfId="40" builtinId="45" customBuiltin="1"/>
    <cellStyle name="Vurgu6" xfId="41" builtinId="49" customBuiltin="1"/>
    <cellStyle name="Yüzde" xfId="4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B8D9E6-2A82-4135-9D23-E3CC05C25141}">
  <sheetPr codeName="Sayfa1">
    <pageSetUpPr fitToPage="1"/>
  </sheetPr>
  <dimension ref="A1:AE49"/>
  <sheetViews>
    <sheetView showGridLines="0" tabSelected="1" topLeftCell="A11" zoomScale="70" zoomScaleNormal="70" workbookViewId="0">
      <selection activeCell="A11" sqref="A11:AE11"/>
    </sheetView>
  </sheetViews>
  <sheetFormatPr defaultRowHeight="13.5" customHeight="1" x14ac:dyDescent="0.2"/>
  <cols>
    <col min="1" max="1" width="49.28515625" style="4" customWidth="1"/>
    <col min="2" max="3" width="17.7109375" style="9" customWidth="1"/>
    <col min="4" max="5" width="15.7109375" style="9" customWidth="1"/>
    <col min="6" max="7" width="21.28515625" style="9" hidden="1" customWidth="1"/>
    <col min="8" max="9" width="15.7109375" style="9" customWidth="1"/>
    <col min="10" max="10" width="21.28515625" style="9" hidden="1" customWidth="1"/>
    <col min="11" max="11" width="10.7109375" style="9" hidden="1" customWidth="1"/>
    <col min="12" max="13" width="15.7109375" style="9" customWidth="1"/>
    <col min="14" max="14" width="21.28515625" style="9" hidden="1" customWidth="1"/>
    <col min="15" max="15" width="11.42578125" style="9" hidden="1" customWidth="1"/>
    <col min="16" max="17" width="15.7109375" style="9" customWidth="1"/>
    <col min="18" max="18" width="21.28515625" style="9" hidden="1" customWidth="1"/>
    <col min="19" max="19" width="11.5703125" style="9" hidden="1" customWidth="1"/>
    <col min="20" max="21" width="15.7109375" style="9" customWidth="1"/>
    <col min="22" max="23" width="14.28515625" style="4" hidden="1" customWidth="1"/>
    <col min="24" max="25" width="15.7109375" style="4" customWidth="1"/>
    <col min="26" max="27" width="17.7109375" style="4" customWidth="1"/>
    <col min="28" max="28" width="10.140625" style="4" customWidth="1"/>
    <col min="29" max="29" width="10.28515625" style="4" bestFit="1" customWidth="1"/>
    <col min="30" max="30" width="9" style="4" customWidth="1"/>
    <col min="31" max="31" width="17.7109375" style="4" customWidth="1"/>
    <col min="32" max="32" width="9.140625" style="4" bestFit="1" customWidth="1"/>
    <col min="33" max="16384" width="9.140625" style="4"/>
  </cols>
  <sheetData>
    <row r="1" spans="1:31" ht="12.75" hidden="1" customHeight="1" thickBot="1" x14ac:dyDescent="0.25">
      <c r="A1" s="1" t="s">
        <v>0</v>
      </c>
      <c r="B1" s="2" t="s">
        <v>0</v>
      </c>
      <c r="C1" s="2" t="s">
        <v>0</v>
      </c>
      <c r="D1" s="2" t="s">
        <v>0</v>
      </c>
      <c r="E1" s="2" t="s">
        <v>0</v>
      </c>
      <c r="F1" s="2" t="s">
        <v>0</v>
      </c>
      <c r="G1" s="2" t="s">
        <v>0</v>
      </c>
      <c r="H1" s="2" t="s">
        <v>0</v>
      </c>
      <c r="I1" s="2" t="s">
        <v>0</v>
      </c>
      <c r="J1" s="2" t="s">
        <v>0</v>
      </c>
      <c r="K1" s="2" t="s">
        <v>0</v>
      </c>
      <c r="L1" s="2" t="s">
        <v>0</v>
      </c>
      <c r="M1" s="2" t="s">
        <v>0</v>
      </c>
      <c r="N1" s="2" t="s">
        <v>0</v>
      </c>
      <c r="O1" s="2" t="s">
        <v>0</v>
      </c>
      <c r="P1" s="2" t="s">
        <v>0</v>
      </c>
      <c r="Q1" s="2" t="s">
        <v>0</v>
      </c>
      <c r="R1" s="2" t="s">
        <v>0</v>
      </c>
      <c r="S1" s="2" t="s">
        <v>0</v>
      </c>
      <c r="T1" s="2" t="s">
        <v>0</v>
      </c>
      <c r="U1" s="2"/>
      <c r="V1" s="3" t="s">
        <v>0</v>
      </c>
      <c r="X1" s="3" t="s">
        <v>0</v>
      </c>
    </row>
    <row r="2" spans="1:31" ht="15" hidden="1" thickBot="1" x14ac:dyDescent="0.25">
      <c r="A2" s="10" t="s">
        <v>12</v>
      </c>
      <c r="B2" s="11"/>
      <c r="C2" s="11"/>
      <c r="D2" s="11"/>
      <c r="E2" s="11"/>
      <c r="F2" s="11"/>
      <c r="G2" s="11"/>
      <c r="H2" s="11">
        <f>IF(F2=0,0,F2-D2)</f>
        <v>0</v>
      </c>
      <c r="I2" s="11">
        <f>IF(G2=0,0,G2-E2)</f>
        <v>0</v>
      </c>
      <c r="J2" s="11"/>
      <c r="K2" s="11"/>
      <c r="L2" s="11">
        <f>IF(J2=0,0,J2-F2)</f>
        <v>0</v>
      </c>
      <c r="M2" s="11">
        <f>IF(K2=0,0,K2-G2)</f>
        <v>0</v>
      </c>
      <c r="N2" s="11"/>
      <c r="O2" s="11"/>
      <c r="P2" s="11">
        <f>IF(N2=0,0,N2-J2)</f>
        <v>0</v>
      </c>
      <c r="Q2" s="11">
        <f>IF(O2=0,0,O2-K2)</f>
        <v>0</v>
      </c>
      <c r="R2" s="11"/>
      <c r="S2" s="11"/>
      <c r="T2" s="11">
        <f>IF(R2=0,0,R2-N2)</f>
        <v>0</v>
      </c>
      <c r="U2" s="11">
        <f>IF(S2=0,0,S2-O2)</f>
        <v>0</v>
      </c>
      <c r="V2" s="11"/>
      <c r="W2" s="11"/>
      <c r="X2" s="11">
        <f>IF(V2=0,0,V2-R2)</f>
        <v>0</v>
      </c>
      <c r="Y2" s="11">
        <f>IF(W2=0,0,W2-S2)</f>
        <v>0</v>
      </c>
      <c r="Z2" s="11">
        <f>D2+H2+L2+P2+T2+X2</f>
        <v>0</v>
      </c>
      <c r="AA2" s="11">
        <f>E2+I2+M2+Q2+U2+Y2</f>
        <v>0</v>
      </c>
      <c r="AB2" s="12">
        <f>IF(AA2=0,0,IF(Z2=0,0,(AA2-Z2)/Z2*100))</f>
        <v>0</v>
      </c>
      <c r="AC2" s="13">
        <f>IF(Z2=0,0,IF(B2=0,0,Z2/B2*100))</f>
        <v>0</v>
      </c>
      <c r="AD2" s="13">
        <f>IF(AA2=0,0,IF(C2=0,0,AA2/C2*100))</f>
        <v>0</v>
      </c>
      <c r="AE2" s="11">
        <v>-1</v>
      </c>
    </row>
    <row r="3" spans="1:31" ht="12.75" hidden="1" customHeight="1" thickBot="1" x14ac:dyDescent="0.25">
      <c r="A3" s="1" t="s">
        <v>0</v>
      </c>
      <c r="B3" s="2" t="s">
        <v>0</v>
      </c>
      <c r="C3" s="2" t="s">
        <v>0</v>
      </c>
      <c r="D3" s="2" t="s">
        <v>0</v>
      </c>
      <c r="E3" s="2" t="s">
        <v>0</v>
      </c>
      <c r="F3" s="2" t="s">
        <v>0</v>
      </c>
      <c r="G3" s="2" t="s">
        <v>0</v>
      </c>
      <c r="H3" s="2" t="s">
        <v>0</v>
      </c>
      <c r="I3" s="2" t="s">
        <v>0</v>
      </c>
      <c r="J3" s="2" t="s">
        <v>0</v>
      </c>
      <c r="K3" s="2" t="s">
        <v>0</v>
      </c>
      <c r="L3" s="2" t="s">
        <v>0</v>
      </c>
      <c r="M3" s="2" t="s">
        <v>0</v>
      </c>
      <c r="N3" s="2" t="s">
        <v>0</v>
      </c>
      <c r="O3" s="2" t="s">
        <v>0</v>
      </c>
      <c r="P3" s="2" t="s">
        <v>0</v>
      </c>
      <c r="Q3" s="2" t="s">
        <v>0</v>
      </c>
      <c r="R3" s="2" t="s">
        <v>0</v>
      </c>
      <c r="S3" s="2" t="s">
        <v>0</v>
      </c>
      <c r="T3" s="2" t="s">
        <v>0</v>
      </c>
      <c r="U3" s="2" t="s">
        <v>0</v>
      </c>
      <c r="V3" s="3" t="s">
        <v>0</v>
      </c>
      <c r="X3" s="3" t="s">
        <v>0</v>
      </c>
    </row>
    <row r="4" spans="1:31" ht="15" hidden="1" thickBot="1" x14ac:dyDescent="0.25">
      <c r="A4" s="18"/>
      <c r="B4" s="14"/>
      <c r="C4" s="14"/>
      <c r="D4" s="14"/>
      <c r="E4" s="14"/>
      <c r="F4" s="14"/>
      <c r="G4" s="14"/>
      <c r="H4" s="14">
        <f>IF(F4=0,0,F4-D4)</f>
        <v>0</v>
      </c>
      <c r="I4" s="14">
        <f>IF(G4=0,0,G4-E4)</f>
        <v>0</v>
      </c>
      <c r="J4" s="14"/>
      <c r="K4" s="14"/>
      <c r="L4" s="14">
        <f>IF(J4=0,0,J4-F4)</f>
        <v>0</v>
      </c>
      <c r="M4" s="14">
        <f>IF(K4=0,0,K4-G4)</f>
        <v>0</v>
      </c>
      <c r="N4" s="14"/>
      <c r="O4" s="14"/>
      <c r="P4" s="14">
        <f>IF(N4=0,0,N4-J4)</f>
        <v>0</v>
      </c>
      <c r="Q4" s="14">
        <f>IF(O4=0,0,O4-K4)</f>
        <v>0</v>
      </c>
      <c r="R4" s="14"/>
      <c r="S4" s="14"/>
      <c r="T4" s="14">
        <f>IF(R4=0,0,R4-N4)</f>
        <v>0</v>
      </c>
      <c r="U4" s="14">
        <f>IF(S4=0,0,S4-O4)</f>
        <v>0</v>
      </c>
      <c r="V4" s="14"/>
      <c r="W4" s="14"/>
      <c r="X4" s="14">
        <f>IF(V4=0,0,V4-R4)</f>
        <v>0</v>
      </c>
      <c r="Y4" s="14">
        <f>IF(W4=0,0,W4-S4)</f>
        <v>0</v>
      </c>
      <c r="Z4" s="14">
        <f>D4+H4+L4+P4+T4+X4</f>
        <v>0</v>
      </c>
      <c r="AA4" s="14">
        <f>E4+I4+M4+Q4+U4+Y4</f>
        <v>0</v>
      </c>
      <c r="AB4" s="15">
        <f>IF(AA4=0,0,IF(Z4=0,0,(AA4-Z4)/Z4*100))</f>
        <v>0</v>
      </c>
      <c r="AC4" s="16">
        <f>IF(Z4=0,0,IF(B4=0,0,Z4/B4*100))</f>
        <v>0</v>
      </c>
      <c r="AD4" s="16">
        <f>IF(AA4=0,0,IF(C4=0,0,AA4/C4*100))</f>
        <v>0</v>
      </c>
      <c r="AE4" s="14">
        <v>-1</v>
      </c>
    </row>
    <row r="5" spans="1:31" ht="12.75" hidden="1" customHeight="1" x14ac:dyDescent="0.2">
      <c r="A5" s="5" t="s">
        <v>0</v>
      </c>
      <c r="B5" s="6" t="s">
        <v>0</v>
      </c>
      <c r="C5" s="6" t="s">
        <v>0</v>
      </c>
      <c r="D5" s="6" t="s">
        <v>0</v>
      </c>
      <c r="E5" s="6" t="s">
        <v>0</v>
      </c>
      <c r="F5" s="6" t="s">
        <v>0</v>
      </c>
      <c r="G5" s="6" t="s">
        <v>0</v>
      </c>
      <c r="H5" s="6" t="s">
        <v>0</v>
      </c>
      <c r="I5" s="6" t="s">
        <v>0</v>
      </c>
      <c r="J5" s="6" t="s">
        <v>0</v>
      </c>
      <c r="K5" s="6" t="s">
        <v>0</v>
      </c>
      <c r="L5" s="6" t="s">
        <v>0</v>
      </c>
      <c r="M5" s="6" t="s">
        <v>0</v>
      </c>
      <c r="N5" s="6" t="s">
        <v>0</v>
      </c>
      <c r="O5" s="6" t="s">
        <v>0</v>
      </c>
      <c r="P5" s="6" t="s">
        <v>0</v>
      </c>
      <c r="Q5" s="6" t="s">
        <v>0</v>
      </c>
      <c r="R5" s="6" t="s">
        <v>0</v>
      </c>
      <c r="S5" s="6" t="s">
        <v>0</v>
      </c>
      <c r="T5" s="6" t="s">
        <v>0</v>
      </c>
      <c r="U5" s="6" t="s">
        <v>0</v>
      </c>
      <c r="V5" s="3" t="s">
        <v>0</v>
      </c>
      <c r="X5" s="3" t="s">
        <v>0</v>
      </c>
    </row>
    <row r="6" spans="1:31" ht="15.75" hidden="1" customHeight="1" x14ac:dyDescent="0.2">
      <c r="A6" s="3" t="s">
        <v>13</v>
      </c>
      <c r="B6" s="17">
        <v>2026</v>
      </c>
      <c r="C6" s="6" t="s">
        <v>0</v>
      </c>
      <c r="D6" s="6" t="s">
        <v>0</v>
      </c>
      <c r="E6" s="6" t="s">
        <v>0</v>
      </c>
      <c r="F6" s="6" t="s">
        <v>0</v>
      </c>
      <c r="G6" s="6" t="s">
        <v>0</v>
      </c>
      <c r="H6" s="6" t="s">
        <v>0</v>
      </c>
      <c r="I6" s="6" t="s">
        <v>0</v>
      </c>
      <c r="J6" s="6" t="s">
        <v>0</v>
      </c>
      <c r="K6" s="6" t="s">
        <v>0</v>
      </c>
      <c r="L6" s="6" t="s">
        <v>0</v>
      </c>
      <c r="M6" s="6" t="s">
        <v>0</v>
      </c>
      <c r="N6" s="6" t="s">
        <v>0</v>
      </c>
      <c r="O6" s="6" t="s">
        <v>0</v>
      </c>
      <c r="P6" s="6" t="s">
        <v>0</v>
      </c>
      <c r="Q6" s="6" t="s">
        <v>0</v>
      </c>
      <c r="R6" s="6" t="s">
        <v>0</v>
      </c>
      <c r="S6" s="6" t="s">
        <v>0</v>
      </c>
      <c r="T6" s="6" t="s">
        <v>0</v>
      </c>
      <c r="U6" s="6" t="s">
        <v>0</v>
      </c>
      <c r="V6" s="3" t="s">
        <v>0</v>
      </c>
      <c r="X6" s="3" t="s">
        <v>0</v>
      </c>
    </row>
    <row r="7" spans="1:31" ht="14.25" hidden="1" x14ac:dyDescent="0.2">
      <c r="A7" s="7" t="s">
        <v>2</v>
      </c>
      <c r="B7" s="8" t="s">
        <v>21</v>
      </c>
      <c r="C7" s="8" t="s">
        <v>0</v>
      </c>
      <c r="D7" s="8" t="s">
        <v>0</v>
      </c>
      <c r="E7" s="8" t="s">
        <v>0</v>
      </c>
      <c r="F7" s="8" t="s">
        <v>0</v>
      </c>
      <c r="G7" s="8" t="s">
        <v>0</v>
      </c>
      <c r="H7" s="8" t="s">
        <v>0</v>
      </c>
      <c r="I7" s="8" t="s">
        <v>0</v>
      </c>
      <c r="J7" s="8" t="s">
        <v>0</v>
      </c>
      <c r="K7" s="8" t="s">
        <v>0</v>
      </c>
      <c r="L7" s="8" t="s">
        <v>0</v>
      </c>
      <c r="M7" s="8" t="s">
        <v>0</v>
      </c>
      <c r="N7" s="8" t="s">
        <v>0</v>
      </c>
      <c r="O7" s="8" t="s">
        <v>0</v>
      </c>
      <c r="P7" s="8" t="s">
        <v>0</v>
      </c>
      <c r="Q7" s="8" t="s">
        <v>0</v>
      </c>
      <c r="R7" s="8" t="s">
        <v>0</v>
      </c>
      <c r="S7" s="8" t="s">
        <v>0</v>
      </c>
      <c r="T7" s="8" t="s">
        <v>0</v>
      </c>
      <c r="U7" s="8" t="s">
        <v>0</v>
      </c>
      <c r="V7" s="8" t="s">
        <v>0</v>
      </c>
      <c r="X7" s="8" t="s">
        <v>0</v>
      </c>
    </row>
    <row r="8" spans="1:31" ht="14.25" hidden="1" x14ac:dyDescent="0.2">
      <c r="A8" s="4" t="s">
        <v>14</v>
      </c>
      <c r="B8" s="9" t="s">
        <v>22</v>
      </c>
    </row>
    <row r="9" spans="1:31" ht="14.25" hidden="1" x14ac:dyDescent="0.2"/>
    <row r="10" spans="1:31" ht="13.5" hidden="1" customHeight="1" x14ac:dyDescent="0.2"/>
    <row r="11" spans="1:31" ht="25.5" customHeight="1" x14ac:dyDescent="0.2">
      <c r="A11" s="38" t="s">
        <v>50</v>
      </c>
      <c r="B11" s="38" t="s">
        <v>0</v>
      </c>
      <c r="C11" s="38" t="s">
        <v>0</v>
      </c>
      <c r="D11" s="38" t="s">
        <v>0</v>
      </c>
      <c r="E11" s="38" t="s">
        <v>0</v>
      </c>
      <c r="F11" s="38" t="s">
        <v>0</v>
      </c>
      <c r="G11" s="38" t="s">
        <v>0</v>
      </c>
      <c r="H11" s="38" t="s">
        <v>0</v>
      </c>
      <c r="I11" s="38" t="s">
        <v>0</v>
      </c>
      <c r="J11" s="38" t="s">
        <v>0</v>
      </c>
      <c r="K11" s="38" t="s">
        <v>0</v>
      </c>
      <c r="L11" s="38" t="s">
        <v>0</v>
      </c>
      <c r="M11" s="38" t="s">
        <v>0</v>
      </c>
      <c r="N11" s="38" t="s">
        <v>0</v>
      </c>
      <c r="O11" s="38" t="s">
        <v>0</v>
      </c>
      <c r="P11" s="38" t="s">
        <v>0</v>
      </c>
      <c r="Q11" s="38" t="s">
        <v>0</v>
      </c>
      <c r="R11" s="38" t="s">
        <v>0</v>
      </c>
      <c r="S11" s="38" t="s">
        <v>0</v>
      </c>
      <c r="T11" s="38" t="s">
        <v>0</v>
      </c>
      <c r="U11" s="38" t="s">
        <v>0</v>
      </c>
      <c r="V11" s="38" t="s">
        <v>0</v>
      </c>
      <c r="W11" s="38" t="s">
        <v>0</v>
      </c>
      <c r="X11" s="38" t="s">
        <v>0</v>
      </c>
      <c r="Y11" s="38" t="s">
        <v>0</v>
      </c>
      <c r="Z11" s="38" t="s">
        <v>0</v>
      </c>
      <c r="AA11" s="38" t="s">
        <v>0</v>
      </c>
      <c r="AB11" s="38" t="s">
        <v>0</v>
      </c>
      <c r="AC11" s="38" t="s">
        <v>0</v>
      </c>
      <c r="AD11" s="38" t="s">
        <v>0</v>
      </c>
      <c r="AE11" s="38" t="s">
        <v>0</v>
      </c>
    </row>
    <row r="12" spans="1:31" ht="16.5" customHeight="1" x14ac:dyDescent="0.2">
      <c r="A12" s="29" t="s">
        <v>1</v>
      </c>
      <c r="B12" s="30">
        <f>ButceYil</f>
        <v>2026</v>
      </c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V12" s="9" t="s">
        <v>0</v>
      </c>
      <c r="W12" s="9" t="s">
        <v>0</v>
      </c>
      <c r="X12" s="9" t="s">
        <v>0</v>
      </c>
      <c r="Y12" s="9" t="s">
        <v>0</v>
      </c>
      <c r="Z12" s="9" t="s">
        <v>0</v>
      </c>
      <c r="AA12" s="9" t="s">
        <v>0</v>
      </c>
    </row>
    <row r="13" spans="1:31" ht="17.25" customHeight="1" thickBot="1" x14ac:dyDescent="0.25">
      <c r="A13" s="32" t="s">
        <v>14</v>
      </c>
      <c r="B13" s="34" t="str">
        <f>KurAd</f>
        <v xml:space="preserve">BOLU ABANT İZZET BAYSAL ÜNİVERSİTESİ </v>
      </c>
      <c r="C13" s="34" t="s">
        <v>0</v>
      </c>
      <c r="D13" s="34" t="s">
        <v>0</v>
      </c>
      <c r="E13" s="34" t="s">
        <v>0</v>
      </c>
      <c r="F13" s="34" t="s">
        <v>0</v>
      </c>
      <c r="G13" s="34" t="s">
        <v>0</v>
      </c>
      <c r="H13" s="34" t="s">
        <v>0</v>
      </c>
      <c r="I13" s="34" t="s">
        <v>0</v>
      </c>
      <c r="J13" s="34" t="s">
        <v>0</v>
      </c>
      <c r="K13" s="34" t="s">
        <v>0</v>
      </c>
      <c r="L13" s="34" t="s">
        <v>0</v>
      </c>
      <c r="M13" s="34" t="s">
        <v>0</v>
      </c>
      <c r="N13" s="34" t="s">
        <v>0</v>
      </c>
      <c r="O13" s="34" t="s">
        <v>0</v>
      </c>
      <c r="P13" s="34" t="s">
        <v>0</v>
      </c>
      <c r="Q13" s="34" t="s">
        <v>0</v>
      </c>
      <c r="V13" s="9" t="s">
        <v>0</v>
      </c>
      <c r="W13" s="9" t="s">
        <v>0</v>
      </c>
      <c r="X13" s="9" t="s">
        <v>0</v>
      </c>
      <c r="Y13" s="9" t="s">
        <v>0</v>
      </c>
    </row>
    <row r="14" spans="1:31" ht="56.25" customHeight="1" x14ac:dyDescent="0.2">
      <c r="A14" s="36" t="s">
        <v>15</v>
      </c>
      <c r="B14" s="33" t="str">
        <f>ButceYil-1 &amp; " " &amp; "GERÇEKLEŞME TOPLAMI"</f>
        <v>2025 GERÇEKLEŞME TOPLAMI</v>
      </c>
      <c r="C14" s="33" t="str">
        <f>ButceYil &amp; " " &amp; "BAŞLANGIÇ ÖDENEĞİ"</f>
        <v>2026 BAŞLANGIÇ ÖDENEĞİ</v>
      </c>
      <c r="D14" s="33" t="s">
        <v>3</v>
      </c>
      <c r="E14" s="33" t="s">
        <v>0</v>
      </c>
      <c r="F14" s="33" t="s">
        <v>16</v>
      </c>
      <c r="G14" s="33" t="s">
        <v>0</v>
      </c>
      <c r="H14" s="33" t="s">
        <v>4</v>
      </c>
      <c r="I14" s="33" t="s">
        <v>0</v>
      </c>
      <c r="J14" s="33" t="s">
        <v>17</v>
      </c>
      <c r="K14" s="33" t="s">
        <v>0</v>
      </c>
      <c r="L14" s="33" t="s">
        <v>5</v>
      </c>
      <c r="M14" s="33" t="s">
        <v>0</v>
      </c>
      <c r="N14" s="33" t="s">
        <v>18</v>
      </c>
      <c r="O14" s="33" t="s">
        <v>0</v>
      </c>
      <c r="P14" s="33" t="s">
        <v>6</v>
      </c>
      <c r="Q14" s="33" t="s">
        <v>0</v>
      </c>
      <c r="R14" s="33" t="s">
        <v>19</v>
      </c>
      <c r="S14" s="33" t="s">
        <v>0</v>
      </c>
      <c r="T14" s="33" t="s">
        <v>7</v>
      </c>
      <c r="U14" s="33" t="s">
        <v>0</v>
      </c>
      <c r="V14" s="33" t="s">
        <v>20</v>
      </c>
      <c r="W14" s="33" t="s">
        <v>0</v>
      </c>
      <c r="X14" s="33" t="s">
        <v>8</v>
      </c>
      <c r="Y14" s="33" t="s">
        <v>0</v>
      </c>
      <c r="Z14" s="33" t="s">
        <v>9</v>
      </c>
      <c r="AA14" s="33" t="s">
        <v>0</v>
      </c>
      <c r="AB14" s="33" t="s">
        <v>10</v>
      </c>
      <c r="AC14" s="33" t="s">
        <v>11</v>
      </c>
      <c r="AD14" s="33" t="s">
        <v>0</v>
      </c>
      <c r="AE14" s="39" t="str">
        <f>ButceYil &amp; " " &amp; "YILSONU GERÇEKLEŞME TAHMİNİ"</f>
        <v>2026 YILSONU GERÇEKLEŞME TAHMİNİ</v>
      </c>
    </row>
    <row r="15" spans="1:31" ht="26.25" customHeight="1" x14ac:dyDescent="0.2">
      <c r="A15" s="37" t="s">
        <v>0</v>
      </c>
      <c r="B15" s="35" t="s">
        <v>0</v>
      </c>
      <c r="C15" s="35" t="s">
        <v>0</v>
      </c>
      <c r="D15" s="19">
        <f>ButceYil-1</f>
        <v>2025</v>
      </c>
      <c r="E15" s="19">
        <f>ButceYil</f>
        <v>2026</v>
      </c>
      <c r="F15" s="19">
        <f>ButceYil-1</f>
        <v>2025</v>
      </c>
      <c r="G15" s="19">
        <f>ButceYil</f>
        <v>2026</v>
      </c>
      <c r="H15" s="19">
        <f>ButceYil-1</f>
        <v>2025</v>
      </c>
      <c r="I15" s="19">
        <f>ButceYil</f>
        <v>2026</v>
      </c>
      <c r="J15" s="19">
        <f>ButceYil-1</f>
        <v>2025</v>
      </c>
      <c r="K15" s="19">
        <f>ButceYil</f>
        <v>2026</v>
      </c>
      <c r="L15" s="19">
        <f>ButceYil-1</f>
        <v>2025</v>
      </c>
      <c r="M15" s="19">
        <f>ButceYil</f>
        <v>2026</v>
      </c>
      <c r="N15" s="19">
        <f>ButceYil-1</f>
        <v>2025</v>
      </c>
      <c r="O15" s="19">
        <f>ButceYil</f>
        <v>2026</v>
      </c>
      <c r="P15" s="19">
        <f>ButceYil-1</f>
        <v>2025</v>
      </c>
      <c r="Q15" s="19">
        <f>ButceYil</f>
        <v>2026</v>
      </c>
      <c r="R15" s="19">
        <f>ButceYil-1</f>
        <v>2025</v>
      </c>
      <c r="S15" s="19">
        <f>ButceYil</f>
        <v>2026</v>
      </c>
      <c r="T15" s="19">
        <f>ButceYil-1</f>
        <v>2025</v>
      </c>
      <c r="U15" s="19">
        <f>ButceYil</f>
        <v>2026</v>
      </c>
      <c r="V15" s="19">
        <f>ButceYil-1</f>
        <v>2025</v>
      </c>
      <c r="W15" s="19">
        <f>ButceYil</f>
        <v>2026</v>
      </c>
      <c r="X15" s="19">
        <f>ButceYil-1</f>
        <v>2025</v>
      </c>
      <c r="Y15" s="19">
        <f>ButceYil</f>
        <v>2026</v>
      </c>
      <c r="Z15" s="19">
        <f>ButceYil-1</f>
        <v>2025</v>
      </c>
      <c r="AA15" s="19">
        <f>ButceYil</f>
        <v>2026</v>
      </c>
      <c r="AB15" s="35" t="s">
        <v>0</v>
      </c>
      <c r="AC15" s="19">
        <f>ButceYil-1</f>
        <v>2025</v>
      </c>
      <c r="AD15" s="19">
        <f>ButceYil</f>
        <v>2026</v>
      </c>
      <c r="AE15" s="40" t="s">
        <v>0</v>
      </c>
    </row>
    <row r="16" spans="1:31" ht="30" customHeight="1" x14ac:dyDescent="0.2">
      <c r="A16" s="20" t="s">
        <v>12</v>
      </c>
      <c r="B16" s="21">
        <v>3716968880.6799998</v>
      </c>
      <c r="C16" s="21">
        <v>4954019000</v>
      </c>
      <c r="D16" s="21">
        <v>314077278.31</v>
      </c>
      <c r="E16" s="21">
        <v>456232185.30000007</v>
      </c>
      <c r="F16" s="21">
        <v>560591517.93000007</v>
      </c>
      <c r="G16" s="21">
        <v>815900148.68000007</v>
      </c>
      <c r="H16" s="21">
        <f t="shared" ref="H16:H49" si="0">IF(F16=0,0,F16-D16)</f>
        <v>246514239.62000006</v>
      </c>
      <c r="I16" s="21">
        <f t="shared" ref="I16:I49" si="1">IF(G16=0,0,G16-E16)</f>
        <v>359667963.38</v>
      </c>
      <c r="J16" s="21">
        <v>817819365.61000013</v>
      </c>
      <c r="K16" s="21">
        <v>1215206260.8500001</v>
      </c>
      <c r="L16" s="21">
        <f t="shared" ref="L16:L49" si="2">IF(J16=0,0,J16-F16)</f>
        <v>257227847.68000007</v>
      </c>
      <c r="M16" s="21">
        <f t="shared" ref="M16:M49" si="3">IF(K16=0,0,K16-G16)</f>
        <v>399306112.17000008</v>
      </c>
      <c r="N16" s="21">
        <v>1088873283.7300003</v>
      </c>
      <c r="O16" s="21">
        <v>1610497873.47</v>
      </c>
      <c r="P16" s="21">
        <f t="shared" ref="P16:P49" si="4">IF(N16=0,0,N16-J16)</f>
        <v>271053918.12000012</v>
      </c>
      <c r="Q16" s="21">
        <f t="shared" ref="Q16:Q49" si="5">IF(O16=0,0,O16-K16)</f>
        <v>395291612.61999989</v>
      </c>
      <c r="R16" s="21">
        <v>1364561381.9200001</v>
      </c>
      <c r="S16" s="21">
        <v>2028221776.0900002</v>
      </c>
      <c r="T16" s="21">
        <f t="shared" ref="T16:T49" si="6">IF(R16=0,0,R16-N16)</f>
        <v>275688098.18999982</v>
      </c>
      <c r="U16" s="21">
        <f t="shared" ref="U16:U49" si="7">IF(S16=0,0,S16-O16)</f>
        <v>417723902.62000012</v>
      </c>
      <c r="V16" s="21">
        <v>1640762178.8099997</v>
      </c>
      <c r="W16" s="21">
        <v>2416578958</v>
      </c>
      <c r="X16" s="21">
        <f t="shared" ref="X16:X49" si="8">IF(V16=0,0,V16-R16)</f>
        <v>276200796.88999963</v>
      </c>
      <c r="Y16" s="21">
        <f>+Y17+Y23+Y29+Y37+Y43</f>
        <v>388234771.5999999</v>
      </c>
      <c r="Z16" s="21">
        <f t="shared" ref="Z16:Z49" si="9">D16+H16+L16+P16+T16+X16</f>
        <v>1640762178.8099997</v>
      </c>
      <c r="AA16" s="21">
        <f t="shared" ref="AA16:AA49" si="10">E16+I16+M16+Q16+U16+Y16</f>
        <v>2416456547.6900001</v>
      </c>
      <c r="AB16" s="41">
        <f t="shared" ref="AB16:AB49" si="11">IF(AA16=0,0,IF(Z16=0,0,(AA16-Z16)/Z16*100))</f>
        <v>47.276465711965059</v>
      </c>
      <c r="AC16" s="41">
        <f t="shared" ref="AC16:AC49" si="12">IF(Z16=0,0,IF(B16=0,0,Z16/B16*100))</f>
        <v>44.142478225694234</v>
      </c>
      <c r="AD16" s="41">
        <f t="shared" ref="AD16:AD49" si="13">IF(AA16=0,0,IF(C16=0,0,AA16/C16*100))</f>
        <v>48.777700442610332</v>
      </c>
      <c r="AE16" s="22">
        <f>+AE17+AE23+AE29+AE37+AE43</f>
        <v>5591562000</v>
      </c>
    </row>
    <row r="17" spans="1:31" ht="30" customHeight="1" x14ac:dyDescent="0.2">
      <c r="A17" s="20" t="s">
        <v>23</v>
      </c>
      <c r="B17" s="21">
        <v>2703595523.7599998</v>
      </c>
      <c r="C17" s="21">
        <v>3502508000</v>
      </c>
      <c r="D17" s="21">
        <v>270566527.81</v>
      </c>
      <c r="E17" s="21">
        <v>390515326.11000001</v>
      </c>
      <c r="F17" s="21">
        <v>466706762.41000003</v>
      </c>
      <c r="G17" s="21">
        <v>673359675.87000012</v>
      </c>
      <c r="H17" s="21">
        <f t="shared" si="0"/>
        <v>196140234.60000002</v>
      </c>
      <c r="I17" s="21">
        <f t="shared" si="1"/>
        <v>282844349.76000011</v>
      </c>
      <c r="J17" s="21">
        <v>665231268.53000009</v>
      </c>
      <c r="K17" s="21">
        <v>983066497.25</v>
      </c>
      <c r="L17" s="21">
        <f t="shared" si="2"/>
        <v>198524506.12000006</v>
      </c>
      <c r="M17" s="21">
        <f t="shared" si="3"/>
        <v>309706821.37999988</v>
      </c>
      <c r="N17" s="21">
        <v>867662164.10000002</v>
      </c>
      <c r="O17" s="21">
        <v>1270657354.48</v>
      </c>
      <c r="P17" s="21">
        <f t="shared" si="4"/>
        <v>202430895.56999993</v>
      </c>
      <c r="Q17" s="21">
        <f t="shared" si="5"/>
        <v>287590857.23000002</v>
      </c>
      <c r="R17" s="21">
        <v>1069165336.88</v>
      </c>
      <c r="S17" s="21">
        <v>1572461341.48</v>
      </c>
      <c r="T17" s="21">
        <f t="shared" si="6"/>
        <v>201503172.77999997</v>
      </c>
      <c r="U17" s="21">
        <f t="shared" si="7"/>
        <v>301803987</v>
      </c>
      <c r="V17" s="21">
        <v>1279331000.1699998</v>
      </c>
      <c r="W17" s="21">
        <v>1856996624.4400001</v>
      </c>
      <c r="X17" s="21">
        <f t="shared" si="8"/>
        <v>210165663.28999984</v>
      </c>
      <c r="Y17" s="21">
        <f>SUM(Y18:Y22)</f>
        <v>284412872.64999992</v>
      </c>
      <c r="Z17" s="21">
        <f t="shared" si="9"/>
        <v>1279331000.1699998</v>
      </c>
      <c r="AA17" s="21">
        <f t="shared" si="10"/>
        <v>1856874214.1299999</v>
      </c>
      <c r="AB17" s="41">
        <f t="shared" si="11"/>
        <v>45.144158461200036</v>
      </c>
      <c r="AC17" s="41">
        <f t="shared" si="12"/>
        <v>47.31961526518517</v>
      </c>
      <c r="AD17" s="41">
        <f t="shared" si="13"/>
        <v>53.015559539906832</v>
      </c>
      <c r="AE17" s="22">
        <f>SUM(AE18:AE22)</f>
        <v>3977000000</v>
      </c>
    </row>
    <row r="18" spans="1:31" ht="27.95" customHeight="1" x14ac:dyDescent="0.2">
      <c r="A18" s="23" t="s">
        <v>24</v>
      </c>
      <c r="B18" s="24">
        <v>2183133855.2199998</v>
      </c>
      <c r="C18" s="24">
        <v>2872624000</v>
      </c>
      <c r="D18" s="24">
        <v>235505093.46000001</v>
      </c>
      <c r="E18" s="24">
        <v>334236339.27999997</v>
      </c>
      <c r="F18" s="24">
        <v>403244720.93000001</v>
      </c>
      <c r="G18" s="24">
        <v>570173735.20000005</v>
      </c>
      <c r="H18" s="24">
        <f t="shared" si="0"/>
        <v>167739627.47</v>
      </c>
      <c r="I18" s="24">
        <f t="shared" si="1"/>
        <v>235937395.92000008</v>
      </c>
      <c r="J18" s="24">
        <v>568559380.87</v>
      </c>
      <c r="K18" s="24">
        <v>807032515.04999995</v>
      </c>
      <c r="L18" s="24">
        <f t="shared" si="2"/>
        <v>165314659.94</v>
      </c>
      <c r="M18" s="24">
        <f t="shared" si="3"/>
        <v>236858779.8499999</v>
      </c>
      <c r="N18" s="24">
        <v>741033581.83000004</v>
      </c>
      <c r="O18" s="24">
        <v>1047600316.99</v>
      </c>
      <c r="P18" s="24">
        <f t="shared" si="4"/>
        <v>172474200.96000004</v>
      </c>
      <c r="Q18" s="24">
        <f t="shared" si="5"/>
        <v>240567801.94000006</v>
      </c>
      <c r="R18" s="24">
        <v>909871590.61000001</v>
      </c>
      <c r="S18" s="24">
        <v>1291498237.02</v>
      </c>
      <c r="T18" s="24">
        <f t="shared" si="6"/>
        <v>168838008.77999997</v>
      </c>
      <c r="U18" s="24">
        <f t="shared" si="7"/>
        <v>243897920.02999997</v>
      </c>
      <c r="V18" s="24">
        <v>1082689288.5799999</v>
      </c>
      <c r="W18" s="24">
        <v>1530231319.3499999</v>
      </c>
      <c r="X18" s="24">
        <f t="shared" si="8"/>
        <v>172817697.96999991</v>
      </c>
      <c r="Y18" s="24">
        <f>IF(W18=0,0,W18-S18)-122410.31</f>
        <v>238610672.01999992</v>
      </c>
      <c r="Z18" s="24">
        <f t="shared" si="9"/>
        <v>1082689288.5799999</v>
      </c>
      <c r="AA18" s="24">
        <f t="shared" si="10"/>
        <v>1530108909.04</v>
      </c>
      <c r="AB18" s="42">
        <f t="shared" si="11"/>
        <v>41.324840393203928</v>
      </c>
      <c r="AC18" s="42">
        <f t="shared" si="12"/>
        <v>49.593353425912341</v>
      </c>
      <c r="AD18" s="42">
        <f t="shared" si="13"/>
        <v>53.265199658570005</v>
      </c>
      <c r="AE18" s="25">
        <v>3277614000</v>
      </c>
    </row>
    <row r="19" spans="1:31" ht="27.95" customHeight="1" x14ac:dyDescent="0.2">
      <c r="A19" s="23" t="s">
        <v>25</v>
      </c>
      <c r="B19" s="24">
        <v>85627041.280000001</v>
      </c>
      <c r="C19" s="24">
        <v>118261000</v>
      </c>
      <c r="D19" s="24">
        <v>7608171.4100000001</v>
      </c>
      <c r="E19" s="24">
        <v>10899031.5</v>
      </c>
      <c r="F19" s="24">
        <v>13351371.93</v>
      </c>
      <c r="G19" s="24">
        <v>17828856.190000001</v>
      </c>
      <c r="H19" s="24">
        <f t="shared" si="0"/>
        <v>5743200.5199999996</v>
      </c>
      <c r="I19" s="24">
        <f t="shared" si="1"/>
        <v>6929824.6900000013</v>
      </c>
      <c r="J19" s="24">
        <v>19255913.710000001</v>
      </c>
      <c r="K19" s="24">
        <v>24915240.640000001</v>
      </c>
      <c r="L19" s="24">
        <f t="shared" si="2"/>
        <v>5904541.7800000012</v>
      </c>
      <c r="M19" s="24">
        <f t="shared" si="3"/>
        <v>7086384.4499999993</v>
      </c>
      <c r="N19" s="24">
        <v>25651276.539999999</v>
      </c>
      <c r="O19" s="24">
        <v>31916013.629999999</v>
      </c>
      <c r="P19" s="24">
        <f t="shared" si="4"/>
        <v>6395362.8299999982</v>
      </c>
      <c r="Q19" s="24">
        <f t="shared" si="5"/>
        <v>7000772.9899999984</v>
      </c>
      <c r="R19" s="24">
        <v>32625588.73</v>
      </c>
      <c r="S19" s="24">
        <v>38473022.759999998</v>
      </c>
      <c r="T19" s="24">
        <f t="shared" si="6"/>
        <v>6974312.1900000013</v>
      </c>
      <c r="U19" s="24">
        <f t="shared" si="7"/>
        <v>6557009.129999999</v>
      </c>
      <c r="V19" s="24">
        <v>39395730.479999997</v>
      </c>
      <c r="W19" s="24">
        <v>44268001.969999999</v>
      </c>
      <c r="X19" s="24">
        <f t="shared" si="8"/>
        <v>6770141.7499999963</v>
      </c>
      <c r="Y19" s="24">
        <f t="shared" ref="Y19:Y49" si="14">IF(W19=0,0,W19-S19)</f>
        <v>5794979.2100000009</v>
      </c>
      <c r="Z19" s="24">
        <f t="shared" si="9"/>
        <v>39395730.479999997</v>
      </c>
      <c r="AA19" s="24">
        <f t="shared" si="10"/>
        <v>44268001.969999999</v>
      </c>
      <c r="AB19" s="42">
        <f t="shared" si="11"/>
        <v>12.367511480650181</v>
      </c>
      <c r="AC19" s="42">
        <f t="shared" si="12"/>
        <v>46.008515407155258</v>
      </c>
      <c r="AD19" s="42">
        <f t="shared" si="13"/>
        <v>37.43246038000693</v>
      </c>
      <c r="AE19" s="25">
        <v>94733000</v>
      </c>
    </row>
    <row r="20" spans="1:31" ht="27.95" customHeight="1" x14ac:dyDescent="0.2">
      <c r="A20" s="23" t="s">
        <v>26</v>
      </c>
      <c r="B20" s="24">
        <v>371553240.38999999</v>
      </c>
      <c r="C20" s="24">
        <v>439300000</v>
      </c>
      <c r="D20" s="24">
        <v>22731087.489999998</v>
      </c>
      <c r="E20" s="24">
        <v>37851765.82</v>
      </c>
      <c r="F20" s="24">
        <v>40774587.049999997</v>
      </c>
      <c r="G20" s="24">
        <v>69167412.890000001</v>
      </c>
      <c r="H20" s="24">
        <f t="shared" si="0"/>
        <v>18043499.559999999</v>
      </c>
      <c r="I20" s="24">
        <f t="shared" si="1"/>
        <v>31315647.07</v>
      </c>
      <c r="J20" s="24">
        <v>62642367.68</v>
      </c>
      <c r="K20" s="24">
        <v>126941018.61</v>
      </c>
      <c r="L20" s="24">
        <f t="shared" si="2"/>
        <v>21867780.630000003</v>
      </c>
      <c r="M20" s="24">
        <f t="shared" si="3"/>
        <v>57773605.719999999</v>
      </c>
      <c r="N20" s="24">
        <v>80597003.319999993</v>
      </c>
      <c r="O20" s="24">
        <v>158278356.78999999</v>
      </c>
      <c r="P20" s="24">
        <f t="shared" si="4"/>
        <v>17954635.639999993</v>
      </c>
      <c r="Q20" s="24">
        <f t="shared" si="5"/>
        <v>31337338.179999992</v>
      </c>
      <c r="R20" s="24">
        <v>100799029.55</v>
      </c>
      <c r="S20" s="24">
        <v>200856907.16999999</v>
      </c>
      <c r="T20" s="24">
        <f t="shared" si="6"/>
        <v>20202026.230000004</v>
      </c>
      <c r="U20" s="24">
        <f t="shared" si="7"/>
        <v>42578550.379999995</v>
      </c>
      <c r="V20" s="24">
        <v>125891871.58</v>
      </c>
      <c r="W20" s="24">
        <v>232926812.52000001</v>
      </c>
      <c r="X20" s="24">
        <f t="shared" si="8"/>
        <v>25092842.030000001</v>
      </c>
      <c r="Y20" s="24">
        <f t="shared" si="14"/>
        <v>32069905.350000024</v>
      </c>
      <c r="Z20" s="24">
        <f t="shared" si="9"/>
        <v>125891871.58</v>
      </c>
      <c r="AA20" s="24">
        <f t="shared" si="10"/>
        <v>232926812.52000001</v>
      </c>
      <c r="AB20" s="42">
        <f t="shared" si="11"/>
        <v>85.021327903591413</v>
      </c>
      <c r="AC20" s="42">
        <f t="shared" si="12"/>
        <v>33.882592827842892</v>
      </c>
      <c r="AD20" s="42">
        <f t="shared" si="13"/>
        <v>53.02226554063283</v>
      </c>
      <c r="AE20" s="25">
        <v>497918000</v>
      </c>
    </row>
    <row r="21" spans="1:31" ht="27.95" customHeight="1" x14ac:dyDescent="0.2">
      <c r="A21" s="23" t="s">
        <v>27</v>
      </c>
      <c r="B21" s="24">
        <v>2187283.75</v>
      </c>
      <c r="C21" s="24">
        <v>4191000</v>
      </c>
      <c r="D21" s="24">
        <v>117246.63</v>
      </c>
      <c r="E21" s="24">
        <v>136478.91</v>
      </c>
      <c r="F21" s="24">
        <v>275280.37</v>
      </c>
      <c r="G21" s="24">
        <v>347235.49</v>
      </c>
      <c r="H21" s="24">
        <f t="shared" si="0"/>
        <v>158033.74</v>
      </c>
      <c r="I21" s="24">
        <f t="shared" si="1"/>
        <v>210756.58</v>
      </c>
      <c r="J21" s="24">
        <v>470050.07</v>
      </c>
      <c r="K21" s="24">
        <v>589456.94999999995</v>
      </c>
      <c r="L21" s="24">
        <f t="shared" si="2"/>
        <v>194769.7</v>
      </c>
      <c r="M21" s="24">
        <f t="shared" si="3"/>
        <v>242221.45999999996</v>
      </c>
      <c r="N21" s="24">
        <v>773051.51</v>
      </c>
      <c r="O21" s="24">
        <v>892505.83</v>
      </c>
      <c r="P21" s="24">
        <f t="shared" si="4"/>
        <v>303001.44</v>
      </c>
      <c r="Q21" s="24">
        <f t="shared" si="5"/>
        <v>303048.88</v>
      </c>
      <c r="R21" s="24">
        <v>956756.29</v>
      </c>
      <c r="S21" s="24">
        <v>1187955.69</v>
      </c>
      <c r="T21" s="24">
        <f t="shared" si="6"/>
        <v>183704.78000000003</v>
      </c>
      <c r="U21" s="24">
        <f t="shared" si="7"/>
        <v>295449.86</v>
      </c>
      <c r="V21" s="24">
        <v>1136617.03</v>
      </c>
      <c r="W21" s="24">
        <v>1471890.46</v>
      </c>
      <c r="X21" s="24">
        <f t="shared" si="8"/>
        <v>179860.74</v>
      </c>
      <c r="Y21" s="24">
        <f t="shared" si="14"/>
        <v>283934.77</v>
      </c>
      <c r="Z21" s="24">
        <f t="shared" si="9"/>
        <v>1136617.03</v>
      </c>
      <c r="AA21" s="24">
        <f t="shared" si="10"/>
        <v>1471890.46</v>
      </c>
      <c r="AB21" s="42">
        <f t="shared" si="11"/>
        <v>29.497484302166399</v>
      </c>
      <c r="AC21" s="42">
        <f t="shared" si="12"/>
        <v>51.964772746105758</v>
      </c>
      <c r="AD21" s="42">
        <f t="shared" si="13"/>
        <v>35.120268670961586</v>
      </c>
      <c r="AE21" s="25">
        <v>4003000</v>
      </c>
    </row>
    <row r="22" spans="1:31" ht="27.95" customHeight="1" x14ac:dyDescent="0.2">
      <c r="A22" s="23" t="s">
        <v>28</v>
      </c>
      <c r="B22" s="24">
        <v>61094103.119999997</v>
      </c>
      <c r="C22" s="24">
        <v>68132000</v>
      </c>
      <c r="D22" s="24">
        <v>4604928.82</v>
      </c>
      <c r="E22" s="24">
        <v>7391710.5999999996</v>
      </c>
      <c r="F22" s="24">
        <v>9060802.1300000008</v>
      </c>
      <c r="G22" s="24">
        <v>15842436.1</v>
      </c>
      <c r="H22" s="24">
        <f t="shared" si="0"/>
        <v>4455873.3100000005</v>
      </c>
      <c r="I22" s="24">
        <f t="shared" si="1"/>
        <v>8450725.5</v>
      </c>
      <c r="J22" s="24">
        <v>14303556.199999999</v>
      </c>
      <c r="K22" s="24">
        <v>23588266</v>
      </c>
      <c r="L22" s="24">
        <f t="shared" si="2"/>
        <v>5242754.0699999984</v>
      </c>
      <c r="M22" s="24">
        <f t="shared" si="3"/>
        <v>7745829.9000000004</v>
      </c>
      <c r="N22" s="24">
        <v>19607250.899999999</v>
      </c>
      <c r="O22" s="24">
        <v>31970161.239999998</v>
      </c>
      <c r="P22" s="24">
        <f t="shared" si="4"/>
        <v>5303694.6999999993</v>
      </c>
      <c r="Q22" s="24">
        <f t="shared" si="5"/>
        <v>8381895.2399999984</v>
      </c>
      <c r="R22" s="24">
        <v>24912371.699999999</v>
      </c>
      <c r="S22" s="24">
        <v>40445218.840000004</v>
      </c>
      <c r="T22" s="24">
        <f t="shared" si="6"/>
        <v>5305120.8000000007</v>
      </c>
      <c r="U22" s="24">
        <f t="shared" si="7"/>
        <v>8475057.6000000052</v>
      </c>
      <c r="V22" s="24">
        <v>30217492.5</v>
      </c>
      <c r="W22" s="24">
        <v>48098600.140000001</v>
      </c>
      <c r="X22" s="24">
        <f t="shared" si="8"/>
        <v>5305120.8000000007</v>
      </c>
      <c r="Y22" s="24">
        <f t="shared" si="14"/>
        <v>7653381.299999997</v>
      </c>
      <c r="Z22" s="24">
        <f t="shared" si="9"/>
        <v>30217492.5</v>
      </c>
      <c r="AA22" s="24">
        <f t="shared" si="10"/>
        <v>48098600.140000001</v>
      </c>
      <c r="AB22" s="42">
        <f t="shared" si="11"/>
        <v>59.174690421450428</v>
      </c>
      <c r="AC22" s="42">
        <f t="shared" si="12"/>
        <v>49.460571408417792</v>
      </c>
      <c r="AD22" s="42">
        <f t="shared" si="13"/>
        <v>70.596195825750016</v>
      </c>
      <c r="AE22" s="25">
        <v>102732000</v>
      </c>
    </row>
    <row r="23" spans="1:31" ht="30" customHeight="1" x14ac:dyDescent="0.2">
      <c r="A23" s="20" t="s">
        <v>53</v>
      </c>
      <c r="B23" s="21">
        <v>340847944.54000002</v>
      </c>
      <c r="C23" s="21">
        <v>430587000</v>
      </c>
      <c r="D23" s="21">
        <v>33354921.950000003</v>
      </c>
      <c r="E23" s="21">
        <v>48530184.750000007</v>
      </c>
      <c r="F23" s="21">
        <v>56964149.269999996</v>
      </c>
      <c r="G23" s="21">
        <v>83598812.340000018</v>
      </c>
      <c r="H23" s="21">
        <f t="shared" si="0"/>
        <v>23609227.319999993</v>
      </c>
      <c r="I23" s="21">
        <f t="shared" si="1"/>
        <v>35068627.590000011</v>
      </c>
      <c r="J23" s="21">
        <v>81680530.719999999</v>
      </c>
      <c r="K23" s="21">
        <v>125317842.94000001</v>
      </c>
      <c r="L23" s="21">
        <f t="shared" si="2"/>
        <v>24716381.450000003</v>
      </c>
      <c r="M23" s="21">
        <f t="shared" si="3"/>
        <v>41719030.599999994</v>
      </c>
      <c r="N23" s="21">
        <v>105574093.95999999</v>
      </c>
      <c r="O23" s="21">
        <v>160647331.69999999</v>
      </c>
      <c r="P23" s="21">
        <f t="shared" si="4"/>
        <v>23893563.239999995</v>
      </c>
      <c r="Q23" s="21">
        <f t="shared" si="5"/>
        <v>35329488.759999976</v>
      </c>
      <c r="R23" s="21">
        <v>130053063.67</v>
      </c>
      <c r="S23" s="21">
        <v>198487390.21999997</v>
      </c>
      <c r="T23" s="21">
        <f t="shared" si="6"/>
        <v>24478969.710000008</v>
      </c>
      <c r="U23" s="21">
        <f t="shared" si="7"/>
        <v>37840058.519999981</v>
      </c>
      <c r="V23" s="21">
        <v>155604711.56</v>
      </c>
      <c r="W23" s="21">
        <v>233665852.72</v>
      </c>
      <c r="X23" s="21">
        <f t="shared" si="8"/>
        <v>25551647.890000001</v>
      </c>
      <c r="Y23" s="21">
        <f t="shared" si="14"/>
        <v>35178462.50000003</v>
      </c>
      <c r="Z23" s="21">
        <f t="shared" si="9"/>
        <v>155604711.56</v>
      </c>
      <c r="AA23" s="21">
        <f t="shared" si="10"/>
        <v>233665852.72</v>
      </c>
      <c r="AB23" s="41">
        <f t="shared" si="11"/>
        <v>50.166309475725747</v>
      </c>
      <c r="AC23" s="41">
        <f t="shared" si="12"/>
        <v>45.652237031970458</v>
      </c>
      <c r="AD23" s="41">
        <f t="shared" si="13"/>
        <v>54.266815468186444</v>
      </c>
      <c r="AE23" s="22">
        <f>SUM(AE24:AE28)</f>
        <v>502250000</v>
      </c>
    </row>
    <row r="24" spans="1:31" ht="27.95" customHeight="1" x14ac:dyDescent="0.2">
      <c r="A24" s="23" t="s">
        <v>29</v>
      </c>
      <c r="B24" s="24">
        <v>245876117.63</v>
      </c>
      <c r="C24" s="24">
        <v>320131000</v>
      </c>
      <c r="D24" s="24">
        <v>27286629.66</v>
      </c>
      <c r="E24" s="24">
        <v>38566667.630000003</v>
      </c>
      <c r="F24" s="24">
        <v>46320593.380000003</v>
      </c>
      <c r="G24" s="24">
        <v>65814518.590000004</v>
      </c>
      <c r="H24" s="24">
        <f t="shared" si="0"/>
        <v>19033963.720000003</v>
      </c>
      <c r="I24" s="24">
        <f t="shared" si="1"/>
        <v>27247850.960000001</v>
      </c>
      <c r="J24" s="24">
        <v>65385470.149999999</v>
      </c>
      <c r="K24" s="24">
        <v>92916247.939999998</v>
      </c>
      <c r="L24" s="24">
        <f t="shared" si="2"/>
        <v>19064876.769999996</v>
      </c>
      <c r="M24" s="24">
        <f t="shared" si="3"/>
        <v>27101729.349999994</v>
      </c>
      <c r="N24" s="24">
        <v>84353807.629999995</v>
      </c>
      <c r="O24" s="24">
        <v>119819865.3</v>
      </c>
      <c r="P24" s="24">
        <f t="shared" si="4"/>
        <v>18968337.479999997</v>
      </c>
      <c r="Q24" s="24">
        <f t="shared" si="5"/>
        <v>26903617.359999999</v>
      </c>
      <c r="R24" s="24">
        <v>103435772.81</v>
      </c>
      <c r="S24" s="24">
        <v>146775771.38</v>
      </c>
      <c r="T24" s="24">
        <f t="shared" si="6"/>
        <v>19081965.180000007</v>
      </c>
      <c r="U24" s="24">
        <f t="shared" si="7"/>
        <v>26955906.079999998</v>
      </c>
      <c r="V24" s="24">
        <v>122397028.87</v>
      </c>
      <c r="W24" s="24">
        <v>173653461.47</v>
      </c>
      <c r="X24" s="24">
        <f t="shared" si="8"/>
        <v>18961256.060000002</v>
      </c>
      <c r="Y24" s="24">
        <f t="shared" si="14"/>
        <v>26877690.090000004</v>
      </c>
      <c r="Z24" s="24">
        <f t="shared" si="9"/>
        <v>122397028.87</v>
      </c>
      <c r="AA24" s="24">
        <f t="shared" si="10"/>
        <v>173653461.47</v>
      </c>
      <c r="AB24" s="42">
        <f t="shared" si="11"/>
        <v>41.877186949072382</v>
      </c>
      <c r="AC24" s="42">
        <f t="shared" si="12"/>
        <v>49.779958317946864</v>
      </c>
      <c r="AD24" s="42">
        <f t="shared" si="13"/>
        <v>54.24450036703724</v>
      </c>
      <c r="AE24" s="25">
        <v>371609000</v>
      </c>
    </row>
    <row r="25" spans="1:31" ht="27.95" customHeight="1" x14ac:dyDescent="0.2">
      <c r="A25" s="23" t="s">
        <v>30</v>
      </c>
      <c r="B25" s="24">
        <v>10997987.07</v>
      </c>
      <c r="C25" s="24">
        <v>15122000</v>
      </c>
      <c r="D25" s="24">
        <v>957792.35</v>
      </c>
      <c r="E25" s="24">
        <v>1363898.74</v>
      </c>
      <c r="F25" s="24">
        <v>1736685.41</v>
      </c>
      <c r="G25" s="24">
        <v>2339392.37</v>
      </c>
      <c r="H25" s="24">
        <f t="shared" si="0"/>
        <v>778893.05999999994</v>
      </c>
      <c r="I25" s="24">
        <f t="shared" si="1"/>
        <v>975493.63000000012</v>
      </c>
      <c r="J25" s="24">
        <v>2543320.19</v>
      </c>
      <c r="K25" s="24">
        <v>3307105.04</v>
      </c>
      <c r="L25" s="24">
        <f t="shared" si="2"/>
        <v>806634.78</v>
      </c>
      <c r="M25" s="24">
        <f t="shared" si="3"/>
        <v>967712.66999999993</v>
      </c>
      <c r="N25" s="24">
        <v>3395838.64</v>
      </c>
      <c r="O25" s="24">
        <v>4261971.4400000004</v>
      </c>
      <c r="P25" s="24">
        <f t="shared" si="4"/>
        <v>852518.45000000019</v>
      </c>
      <c r="Q25" s="24">
        <f t="shared" si="5"/>
        <v>954866.40000000037</v>
      </c>
      <c r="R25" s="24">
        <v>4323339.38</v>
      </c>
      <c r="S25" s="24">
        <v>5147764.7300000004</v>
      </c>
      <c r="T25" s="24">
        <f t="shared" si="6"/>
        <v>927500.73999999976</v>
      </c>
      <c r="U25" s="24">
        <f t="shared" si="7"/>
        <v>885793.29</v>
      </c>
      <c r="V25" s="24">
        <v>5234372.68</v>
      </c>
      <c r="W25" s="24">
        <v>5964909.7599999998</v>
      </c>
      <c r="X25" s="24">
        <f t="shared" si="8"/>
        <v>911033.29999999981</v>
      </c>
      <c r="Y25" s="24">
        <f t="shared" si="14"/>
        <v>817145.02999999933</v>
      </c>
      <c r="Z25" s="24">
        <f t="shared" si="9"/>
        <v>5234372.68</v>
      </c>
      <c r="AA25" s="24">
        <f t="shared" si="10"/>
        <v>5964909.7599999998</v>
      </c>
      <c r="AB25" s="42">
        <f t="shared" si="11"/>
        <v>13.956535475422054</v>
      </c>
      <c r="AC25" s="42">
        <f t="shared" si="12"/>
        <v>47.593915565496289</v>
      </c>
      <c r="AD25" s="42">
        <f t="shared" si="13"/>
        <v>39.445243750826606</v>
      </c>
      <c r="AE25" s="25">
        <v>12765000</v>
      </c>
    </row>
    <row r="26" spans="1:31" ht="27.95" customHeight="1" x14ac:dyDescent="0.2">
      <c r="A26" s="23" t="s">
        <v>31</v>
      </c>
      <c r="B26" s="24">
        <v>81277554.569999993</v>
      </c>
      <c r="C26" s="24">
        <v>91476000</v>
      </c>
      <c r="D26" s="24">
        <v>5013644.71</v>
      </c>
      <c r="E26" s="24">
        <v>8462380.5999999996</v>
      </c>
      <c r="F26" s="24">
        <v>8747185.6999999993</v>
      </c>
      <c r="G26" s="24">
        <v>15185854.43</v>
      </c>
      <c r="H26" s="24">
        <f t="shared" si="0"/>
        <v>3733540.9899999993</v>
      </c>
      <c r="I26" s="24">
        <f t="shared" si="1"/>
        <v>6723473.8300000001</v>
      </c>
      <c r="J26" s="24">
        <v>13497089.84</v>
      </c>
      <c r="K26" s="24">
        <v>28684258.449999999</v>
      </c>
      <c r="L26" s="24">
        <f t="shared" si="2"/>
        <v>4749904.1400000006</v>
      </c>
      <c r="M26" s="24">
        <f t="shared" si="3"/>
        <v>13498404.02</v>
      </c>
      <c r="N26" s="24">
        <v>17381084.949999999</v>
      </c>
      <c r="O26" s="24">
        <v>35892821.609999999</v>
      </c>
      <c r="P26" s="24">
        <f t="shared" si="4"/>
        <v>3883995.1099999994</v>
      </c>
      <c r="Q26" s="24">
        <f t="shared" si="5"/>
        <v>7208563.1600000001</v>
      </c>
      <c r="R26" s="24">
        <v>21667843.870000001</v>
      </c>
      <c r="S26" s="24">
        <v>45619507.600000001</v>
      </c>
      <c r="T26" s="24">
        <f t="shared" si="6"/>
        <v>4286758.9200000018</v>
      </c>
      <c r="U26" s="24">
        <f t="shared" si="7"/>
        <v>9726685.9900000021</v>
      </c>
      <c r="V26" s="24">
        <v>27167271.719999999</v>
      </c>
      <c r="W26" s="24">
        <v>52873702.829999998</v>
      </c>
      <c r="X26" s="24">
        <f t="shared" si="8"/>
        <v>5499427.8499999978</v>
      </c>
      <c r="Y26" s="24">
        <f t="shared" si="14"/>
        <v>7254195.2299999967</v>
      </c>
      <c r="Z26" s="24">
        <f t="shared" si="9"/>
        <v>27167271.719999999</v>
      </c>
      <c r="AA26" s="24">
        <f t="shared" si="10"/>
        <v>52873702.829999998</v>
      </c>
      <c r="AB26" s="42">
        <f t="shared" si="11"/>
        <v>94.622792361867695</v>
      </c>
      <c r="AC26" s="42">
        <f t="shared" si="12"/>
        <v>33.425306486801695</v>
      </c>
      <c r="AD26" s="42">
        <f t="shared" si="13"/>
        <v>57.800628394332939</v>
      </c>
      <c r="AE26" s="25">
        <v>113149000</v>
      </c>
    </row>
    <row r="27" spans="1:31" ht="27.95" customHeight="1" x14ac:dyDescent="0.2">
      <c r="A27" s="23" t="s">
        <v>32</v>
      </c>
      <c r="B27" s="24">
        <v>1976101.79</v>
      </c>
      <c r="C27" s="24">
        <v>3000000</v>
      </c>
      <c r="D27" s="24">
        <v>42447.25</v>
      </c>
      <c r="E27" s="24">
        <v>49900.31</v>
      </c>
      <c r="F27" s="24">
        <v>52346.94</v>
      </c>
      <c r="G27" s="24">
        <v>72278.17</v>
      </c>
      <c r="H27" s="24">
        <f t="shared" si="0"/>
        <v>9899.6900000000023</v>
      </c>
      <c r="I27" s="24">
        <f t="shared" si="1"/>
        <v>22377.86</v>
      </c>
      <c r="J27" s="24">
        <v>85688.33</v>
      </c>
      <c r="K27" s="24">
        <v>134975.35999999999</v>
      </c>
      <c r="L27" s="24">
        <f t="shared" si="2"/>
        <v>33341.39</v>
      </c>
      <c r="M27" s="24">
        <f t="shared" si="3"/>
        <v>62697.189999999988</v>
      </c>
      <c r="N27" s="24">
        <v>211978.66</v>
      </c>
      <c r="O27" s="24">
        <v>298800.63</v>
      </c>
      <c r="P27" s="24">
        <f t="shared" si="4"/>
        <v>126290.33</v>
      </c>
      <c r="Q27" s="24">
        <f t="shared" si="5"/>
        <v>163825.27000000002</v>
      </c>
      <c r="R27" s="24">
        <v>332310.33</v>
      </c>
      <c r="S27" s="24">
        <v>470767.23</v>
      </c>
      <c r="T27" s="24">
        <f t="shared" si="6"/>
        <v>120331.67000000001</v>
      </c>
      <c r="U27" s="24">
        <f t="shared" si="7"/>
        <v>171966.59999999998</v>
      </c>
      <c r="V27" s="24">
        <v>449827.81</v>
      </c>
      <c r="W27" s="24">
        <v>610159.6</v>
      </c>
      <c r="X27" s="24">
        <f t="shared" si="8"/>
        <v>117517.47999999998</v>
      </c>
      <c r="Y27" s="24">
        <f t="shared" si="14"/>
        <v>139392.37</v>
      </c>
      <c r="Z27" s="24">
        <f t="shared" si="9"/>
        <v>449827.81</v>
      </c>
      <c r="AA27" s="24">
        <f t="shared" si="10"/>
        <v>610159.6</v>
      </c>
      <c r="AB27" s="42">
        <f t="shared" si="11"/>
        <v>35.642925233991193</v>
      </c>
      <c r="AC27" s="42">
        <f t="shared" si="12"/>
        <v>22.763392669160023</v>
      </c>
      <c r="AD27" s="42">
        <f t="shared" si="13"/>
        <v>20.33865333333333</v>
      </c>
      <c r="AE27" s="25">
        <v>3521000</v>
      </c>
    </row>
    <row r="28" spans="1:31" ht="27.95" customHeight="1" x14ac:dyDescent="0.2">
      <c r="A28" s="23" t="s">
        <v>33</v>
      </c>
      <c r="B28" s="24">
        <v>720183.48</v>
      </c>
      <c r="C28" s="24">
        <v>858000</v>
      </c>
      <c r="D28" s="24">
        <v>54407.98</v>
      </c>
      <c r="E28" s="24">
        <v>87337.47</v>
      </c>
      <c r="F28" s="24">
        <v>107337.84</v>
      </c>
      <c r="G28" s="24">
        <v>186768.78</v>
      </c>
      <c r="H28" s="24">
        <f t="shared" si="0"/>
        <v>52929.859999999993</v>
      </c>
      <c r="I28" s="24">
        <f t="shared" si="1"/>
        <v>99431.31</v>
      </c>
      <c r="J28" s="24">
        <v>168962.21</v>
      </c>
      <c r="K28" s="24">
        <v>275256.15000000002</v>
      </c>
      <c r="L28" s="24">
        <f t="shared" si="2"/>
        <v>61624.369999999995</v>
      </c>
      <c r="M28" s="24">
        <f t="shared" si="3"/>
        <v>88487.370000000024</v>
      </c>
      <c r="N28" s="24">
        <v>231384.08</v>
      </c>
      <c r="O28" s="24">
        <v>373872.72</v>
      </c>
      <c r="P28" s="24">
        <f t="shared" si="4"/>
        <v>62421.869999999995</v>
      </c>
      <c r="Q28" s="24">
        <f t="shared" si="5"/>
        <v>98616.569999999949</v>
      </c>
      <c r="R28" s="24">
        <v>293797.28000000003</v>
      </c>
      <c r="S28" s="24">
        <v>473579.28</v>
      </c>
      <c r="T28" s="24">
        <f t="shared" si="6"/>
        <v>62413.200000000041</v>
      </c>
      <c r="U28" s="24">
        <f t="shared" si="7"/>
        <v>99706.560000000056</v>
      </c>
      <c r="V28" s="24">
        <v>356210.48</v>
      </c>
      <c r="W28" s="24">
        <v>563619.06000000006</v>
      </c>
      <c r="X28" s="24">
        <f t="shared" si="8"/>
        <v>62413.199999999953</v>
      </c>
      <c r="Y28" s="24">
        <f t="shared" si="14"/>
        <v>90039.780000000028</v>
      </c>
      <c r="Z28" s="24">
        <f t="shared" si="9"/>
        <v>356210.48</v>
      </c>
      <c r="AA28" s="24">
        <f t="shared" si="10"/>
        <v>563619.06000000006</v>
      </c>
      <c r="AB28" s="42">
        <f t="shared" si="11"/>
        <v>58.226411530620915</v>
      </c>
      <c r="AC28" s="42">
        <f t="shared" si="12"/>
        <v>49.461073447560885</v>
      </c>
      <c r="AD28" s="42">
        <f t="shared" si="13"/>
        <v>65.689867132867136</v>
      </c>
      <c r="AE28" s="25">
        <v>1206000</v>
      </c>
    </row>
    <row r="29" spans="1:31" ht="30" customHeight="1" x14ac:dyDescent="0.2">
      <c r="A29" s="20" t="s">
        <v>34</v>
      </c>
      <c r="B29" s="21">
        <v>214930083.19</v>
      </c>
      <c r="C29" s="21">
        <v>365924000</v>
      </c>
      <c r="D29" s="21">
        <v>5250136.4099999992</v>
      </c>
      <c r="E29" s="21">
        <v>9832899.2200000025</v>
      </c>
      <c r="F29" s="21">
        <v>18848382.029999997</v>
      </c>
      <c r="G29" s="21">
        <v>32092498.550000001</v>
      </c>
      <c r="H29" s="21">
        <f t="shared" si="0"/>
        <v>13598245.619999997</v>
      </c>
      <c r="I29" s="21">
        <f t="shared" si="1"/>
        <v>22259599.329999998</v>
      </c>
      <c r="J29" s="21">
        <v>34160123.470000006</v>
      </c>
      <c r="K29" s="21">
        <v>53277577.119999997</v>
      </c>
      <c r="L29" s="21">
        <f t="shared" si="2"/>
        <v>15311741.440000009</v>
      </c>
      <c r="M29" s="21">
        <f t="shared" si="3"/>
        <v>21185078.569999997</v>
      </c>
      <c r="N29" s="21">
        <v>48124008.460000001</v>
      </c>
      <c r="O29" s="21">
        <v>86745228.249999985</v>
      </c>
      <c r="P29" s="21">
        <f t="shared" si="4"/>
        <v>13963884.989999995</v>
      </c>
      <c r="Q29" s="21">
        <f t="shared" si="5"/>
        <v>33467651.129999988</v>
      </c>
      <c r="R29" s="21">
        <v>65328547.649999999</v>
      </c>
      <c r="S29" s="21">
        <v>109885897.76000001</v>
      </c>
      <c r="T29" s="21">
        <f t="shared" si="6"/>
        <v>17204539.189999998</v>
      </c>
      <c r="U29" s="21">
        <f t="shared" si="7"/>
        <v>23140669.51000002</v>
      </c>
      <c r="V29" s="21">
        <v>76647903.850000009</v>
      </c>
      <c r="W29" s="21">
        <v>124681168.83999999</v>
      </c>
      <c r="X29" s="21">
        <f t="shared" si="8"/>
        <v>11319356.20000001</v>
      </c>
      <c r="Y29" s="21">
        <f t="shared" si="14"/>
        <v>14795271.079999983</v>
      </c>
      <c r="Z29" s="21">
        <f t="shared" si="9"/>
        <v>76647903.850000009</v>
      </c>
      <c r="AA29" s="21">
        <f t="shared" si="10"/>
        <v>124681168.83999999</v>
      </c>
      <c r="AB29" s="41">
        <f t="shared" si="11"/>
        <v>62.667421517490041</v>
      </c>
      <c r="AC29" s="41">
        <f t="shared" si="12"/>
        <v>35.66178485225943</v>
      </c>
      <c r="AD29" s="41">
        <f t="shared" si="13"/>
        <v>34.072968386878145</v>
      </c>
      <c r="AE29" s="22">
        <f>SUM(AE30:AE36)</f>
        <v>395312000</v>
      </c>
    </row>
    <row r="30" spans="1:31" ht="27.95" customHeight="1" x14ac:dyDescent="0.2">
      <c r="A30" s="23" t="s">
        <v>54</v>
      </c>
      <c r="B30" s="24">
        <v>171013392.94</v>
      </c>
      <c r="C30" s="24">
        <v>333331000</v>
      </c>
      <c r="D30" s="24">
        <v>4898867.5599999996</v>
      </c>
      <c r="E30" s="24">
        <v>9368987.2300000004</v>
      </c>
      <c r="F30" s="24">
        <v>17231467.989999998</v>
      </c>
      <c r="G30" s="24">
        <v>29464453.960000001</v>
      </c>
      <c r="H30" s="24">
        <f t="shared" si="0"/>
        <v>12332600.43</v>
      </c>
      <c r="I30" s="24">
        <f t="shared" si="1"/>
        <v>20095466.73</v>
      </c>
      <c r="J30" s="24">
        <v>30513651.079999998</v>
      </c>
      <c r="K30" s="24">
        <v>47837320.740000002</v>
      </c>
      <c r="L30" s="24">
        <f t="shared" si="2"/>
        <v>13282183.09</v>
      </c>
      <c r="M30" s="24">
        <f t="shared" si="3"/>
        <v>18372866.780000001</v>
      </c>
      <c r="N30" s="24">
        <v>42944592.270000003</v>
      </c>
      <c r="O30" s="24">
        <v>66421573.479999997</v>
      </c>
      <c r="P30" s="24">
        <f t="shared" si="4"/>
        <v>12430941.190000005</v>
      </c>
      <c r="Q30" s="24">
        <f t="shared" si="5"/>
        <v>18584252.739999995</v>
      </c>
      <c r="R30" s="24">
        <v>56280676.82</v>
      </c>
      <c r="S30" s="24">
        <v>83654776.170000002</v>
      </c>
      <c r="T30" s="24">
        <f t="shared" si="6"/>
        <v>13336084.549999997</v>
      </c>
      <c r="U30" s="24">
        <f t="shared" si="7"/>
        <v>17233202.690000005</v>
      </c>
      <c r="V30" s="24">
        <v>65813289.200000003</v>
      </c>
      <c r="W30" s="24">
        <v>95870860.260000005</v>
      </c>
      <c r="X30" s="24">
        <f t="shared" si="8"/>
        <v>9532612.3800000027</v>
      </c>
      <c r="Y30" s="24">
        <f t="shared" si="14"/>
        <v>12216084.090000004</v>
      </c>
      <c r="Z30" s="24">
        <f t="shared" si="9"/>
        <v>65813289.200000003</v>
      </c>
      <c r="AA30" s="24">
        <f t="shared" si="10"/>
        <v>95870860.260000005</v>
      </c>
      <c r="AB30" s="42">
        <f t="shared" si="11"/>
        <v>45.670975308129712</v>
      </c>
      <c r="AC30" s="42">
        <f t="shared" si="12"/>
        <v>38.484289486666448</v>
      </c>
      <c r="AD30" s="42">
        <f t="shared" si="13"/>
        <v>28.761459408215863</v>
      </c>
      <c r="AE30" s="25">
        <v>336258000</v>
      </c>
    </row>
    <row r="31" spans="1:31" ht="27.95" customHeight="1" x14ac:dyDescent="0.2">
      <c r="A31" s="23" t="s">
        <v>35</v>
      </c>
      <c r="B31" s="24">
        <v>2219909.69</v>
      </c>
      <c r="C31" s="24">
        <v>5202000</v>
      </c>
      <c r="D31" s="24">
        <v>29643.040000000001</v>
      </c>
      <c r="E31" s="24">
        <v>109028.43</v>
      </c>
      <c r="F31" s="24">
        <v>145156.32</v>
      </c>
      <c r="G31" s="24">
        <v>380743.32</v>
      </c>
      <c r="H31" s="24">
        <f t="shared" si="0"/>
        <v>115513.28</v>
      </c>
      <c r="I31" s="24">
        <f t="shared" si="1"/>
        <v>271714.89</v>
      </c>
      <c r="J31" s="24">
        <v>325095.64</v>
      </c>
      <c r="K31" s="24">
        <v>659002.46</v>
      </c>
      <c r="L31" s="24">
        <f t="shared" si="2"/>
        <v>179939.32</v>
      </c>
      <c r="M31" s="24">
        <f t="shared" si="3"/>
        <v>278259.13999999996</v>
      </c>
      <c r="N31" s="24">
        <v>483951.28</v>
      </c>
      <c r="O31" s="24">
        <v>1059181.73</v>
      </c>
      <c r="P31" s="24">
        <f t="shared" si="4"/>
        <v>158855.64000000001</v>
      </c>
      <c r="Q31" s="24">
        <f t="shared" si="5"/>
        <v>400179.27</v>
      </c>
      <c r="R31" s="24">
        <v>822396.28</v>
      </c>
      <c r="S31" s="24">
        <v>1387194.56</v>
      </c>
      <c r="T31" s="24">
        <f t="shared" si="6"/>
        <v>338445</v>
      </c>
      <c r="U31" s="24">
        <f t="shared" si="7"/>
        <v>328012.83000000007</v>
      </c>
      <c r="V31" s="24">
        <v>1024607.9</v>
      </c>
      <c r="W31" s="24">
        <v>1860914.52</v>
      </c>
      <c r="X31" s="24">
        <f t="shared" si="8"/>
        <v>202211.62</v>
      </c>
      <c r="Y31" s="24">
        <f t="shared" si="14"/>
        <v>473719.95999999996</v>
      </c>
      <c r="Z31" s="24">
        <f t="shared" si="9"/>
        <v>1024607.9</v>
      </c>
      <c r="AA31" s="24">
        <f t="shared" si="10"/>
        <v>1860914.52</v>
      </c>
      <c r="AB31" s="42">
        <f t="shared" si="11"/>
        <v>81.622113200571661</v>
      </c>
      <c r="AC31" s="42">
        <f t="shared" si="12"/>
        <v>46.155386618452937</v>
      </c>
      <c r="AD31" s="42">
        <f t="shared" si="13"/>
        <v>35.773058823529411</v>
      </c>
      <c r="AE31" s="25">
        <v>5705000</v>
      </c>
    </row>
    <row r="32" spans="1:31" ht="27.95" customHeight="1" x14ac:dyDescent="0.2">
      <c r="A32" s="23" t="s">
        <v>36</v>
      </c>
      <c r="B32" s="24">
        <v>1130442.17</v>
      </c>
      <c r="C32" s="24">
        <v>1004000</v>
      </c>
      <c r="D32" s="24">
        <v>32988.800000000003</v>
      </c>
      <c r="E32" s="24">
        <v>22684.3</v>
      </c>
      <c r="F32" s="24">
        <v>107745.3</v>
      </c>
      <c r="G32" s="24">
        <v>101432.3</v>
      </c>
      <c r="H32" s="24">
        <f t="shared" si="0"/>
        <v>74756.5</v>
      </c>
      <c r="I32" s="24">
        <f t="shared" si="1"/>
        <v>78748</v>
      </c>
      <c r="J32" s="24">
        <v>159746.79999999999</v>
      </c>
      <c r="K32" s="24">
        <v>156432.29999999999</v>
      </c>
      <c r="L32" s="24">
        <f t="shared" si="2"/>
        <v>52001.499999999985</v>
      </c>
      <c r="M32" s="24">
        <f t="shared" si="3"/>
        <v>54999.999999999985</v>
      </c>
      <c r="N32" s="24">
        <v>204807.6</v>
      </c>
      <c r="O32" s="24">
        <v>11704782.029999999</v>
      </c>
      <c r="P32" s="24">
        <f t="shared" si="4"/>
        <v>45060.800000000017</v>
      </c>
      <c r="Q32" s="24">
        <f t="shared" si="5"/>
        <v>11548349.729999999</v>
      </c>
      <c r="R32" s="24">
        <v>340989.1</v>
      </c>
      <c r="S32" s="24">
        <v>11853197.220000001</v>
      </c>
      <c r="T32" s="24">
        <f t="shared" si="6"/>
        <v>136181.49999999997</v>
      </c>
      <c r="U32" s="24">
        <f t="shared" si="7"/>
        <v>148415.19000000134</v>
      </c>
      <c r="V32" s="24">
        <v>402277.35</v>
      </c>
      <c r="W32" s="24">
        <v>11937299.5</v>
      </c>
      <c r="X32" s="24">
        <f t="shared" si="8"/>
        <v>61288.25</v>
      </c>
      <c r="Y32" s="24">
        <f t="shared" si="14"/>
        <v>84102.279999999329</v>
      </c>
      <c r="Z32" s="24">
        <f t="shared" si="9"/>
        <v>402277.35</v>
      </c>
      <c r="AA32" s="24">
        <f t="shared" si="10"/>
        <v>11937299.5</v>
      </c>
      <c r="AB32" s="43">
        <f t="shared" si="11"/>
        <v>2867.4301821864942</v>
      </c>
      <c r="AC32" s="42">
        <f t="shared" si="12"/>
        <v>35.585840715761691</v>
      </c>
      <c r="AD32" s="43">
        <f t="shared" si="13"/>
        <v>1188.9740537848606</v>
      </c>
      <c r="AE32" s="25">
        <v>12678000</v>
      </c>
    </row>
    <row r="33" spans="1:31" ht="27.95" customHeight="1" x14ac:dyDescent="0.2">
      <c r="A33" s="23" t="s">
        <v>37</v>
      </c>
      <c r="B33" s="24">
        <v>33192712.379999999</v>
      </c>
      <c r="C33" s="24">
        <v>17033000</v>
      </c>
      <c r="D33" s="24">
        <v>288637.01</v>
      </c>
      <c r="E33" s="24">
        <v>269712.63</v>
      </c>
      <c r="F33" s="24">
        <v>1240477.8600000001</v>
      </c>
      <c r="G33" s="24">
        <v>1953091.52</v>
      </c>
      <c r="H33" s="24">
        <f t="shared" si="0"/>
        <v>951840.85000000009</v>
      </c>
      <c r="I33" s="24">
        <f t="shared" si="1"/>
        <v>1683378.8900000001</v>
      </c>
      <c r="J33" s="24">
        <v>2615410.19</v>
      </c>
      <c r="K33" s="24">
        <v>3689608.97</v>
      </c>
      <c r="L33" s="24">
        <f t="shared" si="2"/>
        <v>1374932.3299999998</v>
      </c>
      <c r="M33" s="24">
        <f t="shared" si="3"/>
        <v>1736517.4500000002</v>
      </c>
      <c r="N33" s="24">
        <v>3699238.47</v>
      </c>
      <c r="O33" s="24">
        <v>6129195.9400000004</v>
      </c>
      <c r="P33" s="24">
        <f t="shared" si="4"/>
        <v>1083828.2800000003</v>
      </c>
      <c r="Q33" s="24">
        <f t="shared" si="5"/>
        <v>2439586.9700000002</v>
      </c>
      <c r="R33" s="24">
        <v>6720655.5999999996</v>
      </c>
      <c r="S33" s="24">
        <v>11261726.699999999</v>
      </c>
      <c r="T33" s="24">
        <f t="shared" si="6"/>
        <v>3021417.1299999994</v>
      </c>
      <c r="U33" s="24">
        <f t="shared" si="7"/>
        <v>5132530.7599999988</v>
      </c>
      <c r="V33" s="24">
        <v>8085889.3600000003</v>
      </c>
      <c r="W33" s="24">
        <v>13030868.359999999</v>
      </c>
      <c r="X33" s="24">
        <f t="shared" si="8"/>
        <v>1365233.7600000007</v>
      </c>
      <c r="Y33" s="24">
        <f t="shared" si="14"/>
        <v>1769141.6600000001</v>
      </c>
      <c r="Z33" s="24">
        <f t="shared" si="9"/>
        <v>8085889.3600000003</v>
      </c>
      <c r="AA33" s="24">
        <f t="shared" si="10"/>
        <v>13030868.359999999</v>
      </c>
      <c r="AB33" s="42">
        <f t="shared" si="11"/>
        <v>61.155659938438724</v>
      </c>
      <c r="AC33" s="42">
        <f t="shared" si="12"/>
        <v>24.360435710798036</v>
      </c>
      <c r="AD33" s="42">
        <f t="shared" si="13"/>
        <v>76.503659719368272</v>
      </c>
      <c r="AE33" s="25">
        <v>30863000</v>
      </c>
    </row>
    <row r="34" spans="1:31" ht="27.95" customHeight="1" x14ac:dyDescent="0.2">
      <c r="A34" s="23" t="s">
        <v>38</v>
      </c>
      <c r="B34" s="24">
        <v>207572.9</v>
      </c>
      <c r="C34" s="24">
        <v>249000</v>
      </c>
      <c r="D34" s="24">
        <v>0</v>
      </c>
      <c r="E34" s="24">
        <v>22106.63</v>
      </c>
      <c r="F34" s="24">
        <v>11808.56</v>
      </c>
      <c r="G34" s="24">
        <v>33273.449999999997</v>
      </c>
      <c r="H34" s="24">
        <f t="shared" si="0"/>
        <v>11808.56</v>
      </c>
      <c r="I34" s="24">
        <f t="shared" si="1"/>
        <v>11166.819999999996</v>
      </c>
      <c r="J34" s="24">
        <v>11808.56</v>
      </c>
      <c r="K34" s="24">
        <v>85999.05</v>
      </c>
      <c r="L34" s="24">
        <f t="shared" si="2"/>
        <v>0</v>
      </c>
      <c r="M34" s="24">
        <f t="shared" si="3"/>
        <v>52725.600000000006</v>
      </c>
      <c r="N34" s="24">
        <v>19064.509999999998</v>
      </c>
      <c r="O34" s="24">
        <v>109653.44</v>
      </c>
      <c r="P34" s="24">
        <f t="shared" si="4"/>
        <v>7255.9499999999989</v>
      </c>
      <c r="Q34" s="24">
        <f t="shared" si="5"/>
        <v>23654.39</v>
      </c>
      <c r="R34" s="24">
        <v>53243.12</v>
      </c>
      <c r="S34" s="24">
        <v>132061.48000000001</v>
      </c>
      <c r="T34" s="24">
        <f t="shared" si="6"/>
        <v>34178.61</v>
      </c>
      <c r="U34" s="24">
        <f t="shared" si="7"/>
        <v>22408.040000000008</v>
      </c>
      <c r="V34" s="24">
        <v>101504.09</v>
      </c>
      <c r="W34" s="24">
        <v>179232.57</v>
      </c>
      <c r="X34" s="24">
        <f t="shared" si="8"/>
        <v>48260.969999999994</v>
      </c>
      <c r="Y34" s="24">
        <f t="shared" si="14"/>
        <v>47171.09</v>
      </c>
      <c r="Z34" s="24">
        <f t="shared" si="9"/>
        <v>101504.09</v>
      </c>
      <c r="AA34" s="24">
        <f t="shared" si="10"/>
        <v>179232.57</v>
      </c>
      <c r="AB34" s="42">
        <f t="shared" si="11"/>
        <v>76.576697549822882</v>
      </c>
      <c r="AC34" s="42">
        <f t="shared" si="12"/>
        <v>48.900453768290561</v>
      </c>
      <c r="AD34" s="42">
        <f t="shared" si="13"/>
        <v>71.980951807228919</v>
      </c>
      <c r="AE34" s="25">
        <v>249000</v>
      </c>
    </row>
    <row r="35" spans="1:31" ht="35.1" customHeight="1" x14ac:dyDescent="0.2">
      <c r="A35" s="23" t="s">
        <v>39</v>
      </c>
      <c r="B35" s="24">
        <v>5217553.1100000003</v>
      </c>
      <c r="C35" s="24">
        <v>6516000</v>
      </c>
      <c r="D35" s="24">
        <v>0</v>
      </c>
      <c r="E35" s="24">
        <v>40380</v>
      </c>
      <c r="F35" s="24">
        <v>111726</v>
      </c>
      <c r="G35" s="24">
        <v>159504</v>
      </c>
      <c r="H35" s="24">
        <f t="shared" si="0"/>
        <v>111726</v>
      </c>
      <c r="I35" s="24">
        <f t="shared" si="1"/>
        <v>119124</v>
      </c>
      <c r="J35" s="24">
        <v>534411.19999999995</v>
      </c>
      <c r="K35" s="24">
        <v>849213.6</v>
      </c>
      <c r="L35" s="24">
        <f t="shared" si="2"/>
        <v>422685.19999999995</v>
      </c>
      <c r="M35" s="24">
        <f t="shared" si="3"/>
        <v>689709.6</v>
      </c>
      <c r="N35" s="24">
        <v>772354.33</v>
      </c>
      <c r="O35" s="24">
        <v>1320841.6299999999</v>
      </c>
      <c r="P35" s="24">
        <f t="shared" si="4"/>
        <v>237943.13</v>
      </c>
      <c r="Q35" s="24">
        <f t="shared" si="5"/>
        <v>471628.02999999991</v>
      </c>
      <c r="R35" s="24">
        <v>1110586.73</v>
      </c>
      <c r="S35" s="24">
        <v>1596941.63</v>
      </c>
      <c r="T35" s="24">
        <f t="shared" si="6"/>
        <v>338232.4</v>
      </c>
      <c r="U35" s="24">
        <f t="shared" si="7"/>
        <v>276100</v>
      </c>
      <c r="V35" s="24">
        <v>1220335.95</v>
      </c>
      <c r="W35" s="24">
        <v>1801993.63</v>
      </c>
      <c r="X35" s="24">
        <f t="shared" si="8"/>
        <v>109749.21999999997</v>
      </c>
      <c r="Y35" s="24">
        <f t="shared" si="14"/>
        <v>205052</v>
      </c>
      <c r="Z35" s="24">
        <f t="shared" si="9"/>
        <v>1220335.95</v>
      </c>
      <c r="AA35" s="24">
        <f t="shared" si="10"/>
        <v>1801993.63</v>
      </c>
      <c r="AB35" s="42">
        <f t="shared" si="11"/>
        <v>47.663733908683092</v>
      </c>
      <c r="AC35" s="42">
        <f t="shared" si="12"/>
        <v>23.389047016332142</v>
      </c>
      <c r="AD35" s="42">
        <f t="shared" si="13"/>
        <v>27.654905310006139</v>
      </c>
      <c r="AE35" s="25">
        <v>6970000</v>
      </c>
    </row>
    <row r="36" spans="1:31" ht="27.95" customHeight="1" x14ac:dyDescent="0.2">
      <c r="A36" s="23" t="s">
        <v>55</v>
      </c>
      <c r="B36" s="24">
        <v>1948500</v>
      </c>
      <c r="C36" s="24">
        <v>2589000</v>
      </c>
      <c r="D36" s="24">
        <v>0</v>
      </c>
      <c r="E36" s="24">
        <v>0</v>
      </c>
      <c r="F36" s="24">
        <v>0</v>
      </c>
      <c r="G36" s="24">
        <v>0</v>
      </c>
      <c r="H36" s="24">
        <f t="shared" si="0"/>
        <v>0</v>
      </c>
      <c r="I36" s="24">
        <f t="shared" si="1"/>
        <v>0</v>
      </c>
      <c r="J36" s="24">
        <v>0</v>
      </c>
      <c r="K36" s="24">
        <v>0</v>
      </c>
      <c r="L36" s="24">
        <f t="shared" si="2"/>
        <v>0</v>
      </c>
      <c r="M36" s="24">
        <f t="shared" si="3"/>
        <v>0</v>
      </c>
      <c r="N36" s="24">
        <v>0</v>
      </c>
      <c r="O36" s="24">
        <v>0</v>
      </c>
      <c r="P36" s="24">
        <f t="shared" si="4"/>
        <v>0</v>
      </c>
      <c r="Q36" s="24">
        <f t="shared" si="5"/>
        <v>0</v>
      </c>
      <c r="R36" s="24">
        <v>0</v>
      </c>
      <c r="S36" s="24">
        <v>0</v>
      </c>
      <c r="T36" s="24">
        <f t="shared" si="6"/>
        <v>0</v>
      </c>
      <c r="U36" s="24">
        <f t="shared" si="7"/>
        <v>0</v>
      </c>
      <c r="V36" s="24">
        <v>0</v>
      </c>
      <c r="W36" s="24">
        <v>0</v>
      </c>
      <c r="X36" s="24">
        <f t="shared" si="8"/>
        <v>0</v>
      </c>
      <c r="Y36" s="24">
        <f t="shared" si="14"/>
        <v>0</v>
      </c>
      <c r="Z36" s="24">
        <f t="shared" si="9"/>
        <v>0</v>
      </c>
      <c r="AA36" s="24">
        <f t="shared" si="10"/>
        <v>0</v>
      </c>
      <c r="AB36" s="42">
        <f t="shared" si="11"/>
        <v>0</v>
      </c>
      <c r="AC36" s="42">
        <f t="shared" si="12"/>
        <v>0</v>
      </c>
      <c r="AD36" s="42">
        <f t="shared" si="13"/>
        <v>0</v>
      </c>
      <c r="AE36" s="25">
        <v>2589000</v>
      </c>
    </row>
    <row r="37" spans="1:31" ht="30" customHeight="1" x14ac:dyDescent="0.2">
      <c r="A37" s="20" t="s">
        <v>40</v>
      </c>
      <c r="B37" s="21">
        <v>189474332.13000003</v>
      </c>
      <c r="C37" s="21">
        <v>230880000</v>
      </c>
      <c r="D37" s="21">
        <v>4905692.1400000006</v>
      </c>
      <c r="E37" s="21">
        <v>7353775.2199999997</v>
      </c>
      <c r="F37" s="21">
        <v>17012149.020000003</v>
      </c>
      <c r="G37" s="21">
        <v>26849161.920000002</v>
      </c>
      <c r="H37" s="21">
        <f t="shared" si="0"/>
        <v>12106456.880000003</v>
      </c>
      <c r="I37" s="21">
        <f t="shared" si="1"/>
        <v>19495386.700000003</v>
      </c>
      <c r="J37" s="21">
        <v>29817272.240000002</v>
      </c>
      <c r="K37" s="21">
        <v>45375899.129999995</v>
      </c>
      <c r="L37" s="21">
        <f t="shared" si="2"/>
        <v>12805123.219999999</v>
      </c>
      <c r="M37" s="21">
        <f t="shared" si="3"/>
        <v>18526737.209999993</v>
      </c>
      <c r="N37" s="21">
        <v>48904875.319999993</v>
      </c>
      <c r="O37" s="21">
        <v>63800295.859999999</v>
      </c>
      <c r="P37" s="21">
        <f t="shared" si="4"/>
        <v>19087603.079999991</v>
      </c>
      <c r="Q37" s="21">
        <f t="shared" si="5"/>
        <v>18424396.730000004</v>
      </c>
      <c r="R37" s="21">
        <v>61655088.520000003</v>
      </c>
      <c r="S37" s="21">
        <v>82200065.379999995</v>
      </c>
      <c r="T37" s="21">
        <f t="shared" si="6"/>
        <v>12750213.20000001</v>
      </c>
      <c r="U37" s="21">
        <f t="shared" si="7"/>
        <v>18399769.519999996</v>
      </c>
      <c r="V37" s="21">
        <v>74569230.810000002</v>
      </c>
      <c r="W37" s="21">
        <v>103089201.39999999</v>
      </c>
      <c r="X37" s="21">
        <f t="shared" si="8"/>
        <v>12914142.289999999</v>
      </c>
      <c r="Y37" s="21">
        <f t="shared" si="14"/>
        <v>20889136.019999996</v>
      </c>
      <c r="Z37" s="21">
        <f t="shared" si="9"/>
        <v>74569230.810000002</v>
      </c>
      <c r="AA37" s="21">
        <f t="shared" si="10"/>
        <v>103089201.39999999</v>
      </c>
      <c r="AB37" s="41">
        <f t="shared" si="11"/>
        <v>38.246298480224311</v>
      </c>
      <c r="AC37" s="41">
        <f t="shared" si="12"/>
        <v>39.355848347224885</v>
      </c>
      <c r="AD37" s="41">
        <f t="shared" si="13"/>
        <v>44.650555006930006</v>
      </c>
      <c r="AE37" s="22">
        <f>SUM(AE38:AE42)</f>
        <v>230880000</v>
      </c>
    </row>
    <row r="38" spans="1:31" ht="30" customHeight="1" x14ac:dyDescent="0.2">
      <c r="A38" s="23" t="s">
        <v>41</v>
      </c>
      <c r="B38" s="24">
        <v>102785648.04000001</v>
      </c>
      <c r="C38" s="24">
        <v>110339000</v>
      </c>
      <c r="D38" s="24">
        <v>0</v>
      </c>
      <c r="E38" s="24">
        <v>0</v>
      </c>
      <c r="F38" s="24">
        <v>6196100</v>
      </c>
      <c r="G38" s="24">
        <v>8690470</v>
      </c>
      <c r="H38" s="24">
        <f t="shared" si="0"/>
        <v>6196100</v>
      </c>
      <c r="I38" s="24">
        <f t="shared" si="1"/>
        <v>8690470</v>
      </c>
      <c r="J38" s="24">
        <v>12392200</v>
      </c>
      <c r="K38" s="24">
        <v>17380936</v>
      </c>
      <c r="L38" s="24">
        <f t="shared" si="2"/>
        <v>6196100</v>
      </c>
      <c r="M38" s="24">
        <f t="shared" si="3"/>
        <v>8690466</v>
      </c>
      <c r="N38" s="24">
        <v>25097616.010000002</v>
      </c>
      <c r="O38" s="24">
        <v>26071402</v>
      </c>
      <c r="P38" s="24">
        <f t="shared" si="4"/>
        <v>12705416.010000002</v>
      </c>
      <c r="Q38" s="24">
        <f t="shared" si="5"/>
        <v>8690466</v>
      </c>
      <c r="R38" s="24">
        <v>31293716.010000002</v>
      </c>
      <c r="S38" s="24">
        <v>34761868</v>
      </c>
      <c r="T38" s="24">
        <f t="shared" si="6"/>
        <v>6196100</v>
      </c>
      <c r="U38" s="24">
        <f t="shared" si="7"/>
        <v>8690466</v>
      </c>
      <c r="V38" s="24">
        <v>37489816.009999998</v>
      </c>
      <c r="W38" s="24">
        <v>43452334</v>
      </c>
      <c r="X38" s="24">
        <f t="shared" si="8"/>
        <v>6196099.9999999963</v>
      </c>
      <c r="Y38" s="24">
        <f t="shared" si="14"/>
        <v>8690466</v>
      </c>
      <c r="Z38" s="24">
        <f t="shared" si="9"/>
        <v>37489816.009999998</v>
      </c>
      <c r="AA38" s="24">
        <f t="shared" si="10"/>
        <v>43452334</v>
      </c>
      <c r="AB38" s="42">
        <f t="shared" si="11"/>
        <v>15.904367171099388</v>
      </c>
      <c r="AC38" s="42">
        <f t="shared" si="12"/>
        <v>36.473784740268876</v>
      </c>
      <c r="AD38" s="42">
        <f t="shared" si="13"/>
        <v>39.380757483754607</v>
      </c>
      <c r="AE38" s="25">
        <v>110339000</v>
      </c>
    </row>
    <row r="39" spans="1:31" ht="30" customHeight="1" x14ac:dyDescent="0.2">
      <c r="A39" s="23" t="s">
        <v>42</v>
      </c>
      <c r="B39" s="24">
        <v>79645000</v>
      </c>
      <c r="C39" s="24">
        <v>110076000</v>
      </c>
      <c r="D39" s="24">
        <v>4726955.03</v>
      </c>
      <c r="E39" s="24">
        <v>7341175.2199999997</v>
      </c>
      <c r="F39" s="24">
        <v>10046110.73</v>
      </c>
      <c r="G39" s="24">
        <v>17504026</v>
      </c>
      <c r="H39" s="24">
        <f t="shared" si="0"/>
        <v>5319155.7</v>
      </c>
      <c r="I39" s="24">
        <f t="shared" si="1"/>
        <v>10162850.780000001</v>
      </c>
      <c r="J39" s="24">
        <v>16157373.279999999</v>
      </c>
      <c r="K39" s="24">
        <v>26977063.300000001</v>
      </c>
      <c r="L39" s="24">
        <f t="shared" si="2"/>
        <v>6111262.5499999989</v>
      </c>
      <c r="M39" s="24">
        <f t="shared" si="3"/>
        <v>9473037.3000000007</v>
      </c>
      <c r="N39" s="24">
        <v>22294834.82</v>
      </c>
      <c r="O39" s="24">
        <v>36403496.060000002</v>
      </c>
      <c r="P39" s="24">
        <f t="shared" si="4"/>
        <v>6137461.540000001</v>
      </c>
      <c r="Q39" s="24">
        <f t="shared" si="5"/>
        <v>9426432.7600000016</v>
      </c>
      <c r="R39" s="24">
        <v>28354831.050000001</v>
      </c>
      <c r="S39" s="24">
        <v>45515677.229999997</v>
      </c>
      <c r="T39" s="24">
        <f t="shared" si="6"/>
        <v>6059996.2300000004</v>
      </c>
      <c r="U39" s="24">
        <f t="shared" si="7"/>
        <v>9112181.1699999943</v>
      </c>
      <c r="V39" s="24">
        <v>34497893.57</v>
      </c>
      <c r="W39" s="24">
        <v>57328899.659999996</v>
      </c>
      <c r="X39" s="24">
        <f t="shared" si="8"/>
        <v>6143062.5199999996</v>
      </c>
      <c r="Y39" s="24">
        <f t="shared" si="14"/>
        <v>11813222.43</v>
      </c>
      <c r="Z39" s="24">
        <f t="shared" si="9"/>
        <v>34497893.57</v>
      </c>
      <c r="AA39" s="24">
        <f t="shared" si="10"/>
        <v>57328899.659999996</v>
      </c>
      <c r="AB39" s="42">
        <f t="shared" si="11"/>
        <v>66.180869981737828</v>
      </c>
      <c r="AC39" s="42">
        <f t="shared" si="12"/>
        <v>43.314575390796662</v>
      </c>
      <c r="AD39" s="42">
        <f t="shared" si="13"/>
        <v>52.081198135833418</v>
      </c>
      <c r="AE39" s="25">
        <v>110076000</v>
      </c>
    </row>
    <row r="40" spans="1:31" ht="37.5" customHeight="1" x14ac:dyDescent="0.2">
      <c r="A40" s="23" t="s">
        <v>43</v>
      </c>
      <c r="B40" s="24">
        <v>6473826.8600000003</v>
      </c>
      <c r="C40" s="24">
        <v>10304000</v>
      </c>
      <c r="D40" s="24">
        <v>96737.11</v>
      </c>
      <c r="E40" s="24">
        <v>0</v>
      </c>
      <c r="F40" s="24">
        <v>635192.92000000004</v>
      </c>
      <c r="G40" s="24">
        <v>629465.92000000004</v>
      </c>
      <c r="H40" s="24">
        <f t="shared" si="0"/>
        <v>538455.81000000006</v>
      </c>
      <c r="I40" s="24">
        <f t="shared" si="1"/>
        <v>629465.92000000004</v>
      </c>
      <c r="J40" s="24">
        <v>1070953.5900000001</v>
      </c>
      <c r="K40" s="24">
        <v>980099.83</v>
      </c>
      <c r="L40" s="24">
        <f t="shared" si="2"/>
        <v>435760.67000000004</v>
      </c>
      <c r="M40" s="24">
        <f t="shared" si="3"/>
        <v>350633.90999999992</v>
      </c>
      <c r="N40" s="24">
        <v>1277679.1200000001</v>
      </c>
      <c r="O40" s="24">
        <v>1274997.8</v>
      </c>
      <c r="P40" s="24">
        <f t="shared" si="4"/>
        <v>206725.53000000003</v>
      </c>
      <c r="Q40" s="24">
        <f t="shared" si="5"/>
        <v>294897.97000000009</v>
      </c>
      <c r="R40" s="24">
        <v>1737196.09</v>
      </c>
      <c r="S40" s="24">
        <v>1853220.15</v>
      </c>
      <c r="T40" s="24">
        <f t="shared" si="6"/>
        <v>459516.97</v>
      </c>
      <c r="U40" s="24">
        <f t="shared" si="7"/>
        <v>578222.34999999986</v>
      </c>
      <c r="V40" s="24">
        <v>2277575.86</v>
      </c>
      <c r="W40" s="24">
        <v>2219767.7400000002</v>
      </c>
      <c r="X40" s="24">
        <f t="shared" si="8"/>
        <v>540379.76999999979</v>
      </c>
      <c r="Y40" s="24">
        <f t="shared" si="14"/>
        <v>366547.59000000032</v>
      </c>
      <c r="Z40" s="24">
        <f t="shared" si="9"/>
        <v>2277575.86</v>
      </c>
      <c r="AA40" s="24">
        <f t="shared" si="10"/>
        <v>2219767.7400000002</v>
      </c>
      <c r="AB40" s="42">
        <f t="shared" si="11"/>
        <v>-2.5381424616960793</v>
      </c>
      <c r="AC40" s="42">
        <f t="shared" si="12"/>
        <v>35.181290900325372</v>
      </c>
      <c r="AD40" s="42">
        <f t="shared" si="13"/>
        <v>21.542776979813667</v>
      </c>
      <c r="AE40" s="25">
        <v>10304000</v>
      </c>
    </row>
    <row r="41" spans="1:31" ht="36.75" customHeight="1" x14ac:dyDescent="0.2">
      <c r="A41" s="23" t="s">
        <v>44</v>
      </c>
      <c r="B41" s="24">
        <v>569857.23</v>
      </c>
      <c r="C41" s="24">
        <v>0</v>
      </c>
      <c r="D41" s="24">
        <v>82000</v>
      </c>
      <c r="E41" s="24">
        <v>12600</v>
      </c>
      <c r="F41" s="24">
        <v>134745.37</v>
      </c>
      <c r="G41" s="24">
        <v>25200</v>
      </c>
      <c r="H41" s="24">
        <f t="shared" si="0"/>
        <v>52745.369999999995</v>
      </c>
      <c r="I41" s="24">
        <f t="shared" si="1"/>
        <v>12600</v>
      </c>
      <c r="J41" s="24">
        <v>196745.37</v>
      </c>
      <c r="K41" s="24">
        <v>37800</v>
      </c>
      <c r="L41" s="24">
        <f t="shared" si="2"/>
        <v>62000</v>
      </c>
      <c r="M41" s="24">
        <f t="shared" si="3"/>
        <v>12600</v>
      </c>
      <c r="N41" s="24">
        <v>234745.37</v>
      </c>
      <c r="O41" s="24">
        <v>50400</v>
      </c>
      <c r="P41" s="24">
        <f t="shared" si="4"/>
        <v>38000</v>
      </c>
      <c r="Q41" s="24">
        <f t="shared" si="5"/>
        <v>12600</v>
      </c>
      <c r="R41" s="24">
        <v>269345.37</v>
      </c>
      <c r="S41" s="24">
        <v>69300</v>
      </c>
      <c r="T41" s="24">
        <f t="shared" si="6"/>
        <v>34600</v>
      </c>
      <c r="U41" s="24">
        <f t="shared" si="7"/>
        <v>18900</v>
      </c>
      <c r="V41" s="24">
        <v>303945.37</v>
      </c>
      <c r="W41" s="24">
        <v>88200</v>
      </c>
      <c r="X41" s="24">
        <f t="shared" si="8"/>
        <v>34600</v>
      </c>
      <c r="Y41" s="24">
        <f t="shared" si="14"/>
        <v>18900</v>
      </c>
      <c r="Z41" s="24">
        <f t="shared" si="9"/>
        <v>303945.37</v>
      </c>
      <c r="AA41" s="24">
        <f t="shared" si="10"/>
        <v>88200</v>
      </c>
      <c r="AB41" s="42">
        <f t="shared" si="11"/>
        <v>-70.981627389158788</v>
      </c>
      <c r="AC41" s="42">
        <f t="shared" si="12"/>
        <v>53.337108664919455</v>
      </c>
      <c r="AD41" s="42">
        <f t="shared" si="13"/>
        <v>0</v>
      </c>
      <c r="AE41" s="25">
        <v>0</v>
      </c>
    </row>
    <row r="42" spans="1:31" ht="30" customHeight="1" x14ac:dyDescent="0.2">
      <c r="A42" s="23" t="s">
        <v>45</v>
      </c>
      <c r="B42" s="24">
        <v>0</v>
      </c>
      <c r="C42" s="24">
        <v>161000</v>
      </c>
      <c r="D42" s="24">
        <v>0</v>
      </c>
      <c r="E42" s="24">
        <v>0</v>
      </c>
      <c r="F42" s="24">
        <v>0</v>
      </c>
      <c r="G42" s="24">
        <v>0</v>
      </c>
      <c r="H42" s="24">
        <f t="shared" si="0"/>
        <v>0</v>
      </c>
      <c r="I42" s="24">
        <f t="shared" si="1"/>
        <v>0</v>
      </c>
      <c r="J42" s="24">
        <v>0</v>
      </c>
      <c r="K42" s="24">
        <v>0</v>
      </c>
      <c r="L42" s="24">
        <f t="shared" si="2"/>
        <v>0</v>
      </c>
      <c r="M42" s="24">
        <f t="shared" si="3"/>
        <v>0</v>
      </c>
      <c r="N42" s="24">
        <v>0</v>
      </c>
      <c r="O42" s="24">
        <v>0</v>
      </c>
      <c r="P42" s="24">
        <f t="shared" si="4"/>
        <v>0</v>
      </c>
      <c r="Q42" s="24">
        <f t="shared" si="5"/>
        <v>0</v>
      </c>
      <c r="R42" s="24">
        <v>0</v>
      </c>
      <c r="S42" s="24">
        <v>0</v>
      </c>
      <c r="T42" s="24">
        <f t="shared" si="6"/>
        <v>0</v>
      </c>
      <c r="U42" s="24">
        <f t="shared" si="7"/>
        <v>0</v>
      </c>
      <c r="V42" s="24">
        <v>0</v>
      </c>
      <c r="W42" s="24">
        <v>0</v>
      </c>
      <c r="X42" s="24">
        <f t="shared" si="8"/>
        <v>0</v>
      </c>
      <c r="Y42" s="24">
        <f t="shared" si="14"/>
        <v>0</v>
      </c>
      <c r="Z42" s="24">
        <f t="shared" si="9"/>
        <v>0</v>
      </c>
      <c r="AA42" s="24">
        <f t="shared" si="10"/>
        <v>0</v>
      </c>
      <c r="AB42" s="42">
        <f t="shared" si="11"/>
        <v>0</v>
      </c>
      <c r="AC42" s="42">
        <f t="shared" si="12"/>
        <v>0</v>
      </c>
      <c r="AD42" s="42">
        <f t="shared" si="13"/>
        <v>0</v>
      </c>
      <c r="AE42" s="25">
        <v>161000</v>
      </c>
    </row>
    <row r="43" spans="1:31" ht="30" customHeight="1" x14ac:dyDescent="0.2">
      <c r="A43" s="20" t="s">
        <v>46</v>
      </c>
      <c r="B43" s="21">
        <v>268120997.06</v>
      </c>
      <c r="C43" s="21">
        <v>424120000</v>
      </c>
      <c r="D43" s="21">
        <v>0</v>
      </c>
      <c r="E43" s="21">
        <v>0</v>
      </c>
      <c r="F43" s="21">
        <v>1060075.2</v>
      </c>
      <c r="G43" s="21">
        <v>0</v>
      </c>
      <c r="H43" s="21">
        <f t="shared" si="0"/>
        <v>1060075.2</v>
      </c>
      <c r="I43" s="21">
        <f t="shared" si="1"/>
        <v>0</v>
      </c>
      <c r="J43" s="21">
        <v>6930170.6500000004</v>
      </c>
      <c r="K43" s="21">
        <v>8168444.4100000001</v>
      </c>
      <c r="L43" s="21">
        <f t="shared" si="2"/>
        <v>5870095.4500000002</v>
      </c>
      <c r="M43" s="21">
        <f t="shared" si="3"/>
        <v>8168444.4100000001</v>
      </c>
      <c r="N43" s="21">
        <v>18608141.890000001</v>
      </c>
      <c r="O43" s="21">
        <v>28647663.18</v>
      </c>
      <c r="P43" s="21">
        <f t="shared" si="4"/>
        <v>11677971.24</v>
      </c>
      <c r="Q43" s="21">
        <f t="shared" si="5"/>
        <v>20479218.77</v>
      </c>
      <c r="R43" s="21">
        <v>38359345.200000003</v>
      </c>
      <c r="S43" s="21">
        <v>65187081.25</v>
      </c>
      <c r="T43" s="21">
        <f t="shared" si="6"/>
        <v>19751203.310000002</v>
      </c>
      <c r="U43" s="21">
        <f t="shared" si="7"/>
        <v>36539418.07</v>
      </c>
      <c r="V43" s="21">
        <v>54609332.420000002</v>
      </c>
      <c r="W43" s="21">
        <v>98146110.599999994</v>
      </c>
      <c r="X43" s="21">
        <f t="shared" si="8"/>
        <v>16249987.219999999</v>
      </c>
      <c r="Y43" s="21">
        <f t="shared" si="14"/>
        <v>32959029.349999994</v>
      </c>
      <c r="Z43" s="21">
        <f t="shared" si="9"/>
        <v>54609332.420000002</v>
      </c>
      <c r="AA43" s="21">
        <f t="shared" si="10"/>
        <v>98146110.599999994</v>
      </c>
      <c r="AB43" s="41">
        <f t="shared" si="11"/>
        <v>79.724062263129184</v>
      </c>
      <c r="AC43" s="41">
        <f t="shared" si="12"/>
        <v>20.367421059447853</v>
      </c>
      <c r="AD43" s="41">
        <f t="shared" si="13"/>
        <v>23.141118221258132</v>
      </c>
      <c r="AE43" s="22">
        <f>SUM(AE44:AE49)</f>
        <v>486120000</v>
      </c>
    </row>
    <row r="44" spans="1:31" ht="27.95" customHeight="1" x14ac:dyDescent="0.2">
      <c r="A44" s="23" t="s">
        <v>47</v>
      </c>
      <c r="B44" s="24">
        <v>77903898.909999996</v>
      </c>
      <c r="C44" s="24">
        <v>61518000</v>
      </c>
      <c r="D44" s="24">
        <v>0</v>
      </c>
      <c r="E44" s="24">
        <v>0</v>
      </c>
      <c r="F44" s="24">
        <v>0</v>
      </c>
      <c r="G44" s="24">
        <v>0</v>
      </c>
      <c r="H44" s="24">
        <f t="shared" si="0"/>
        <v>0</v>
      </c>
      <c r="I44" s="24">
        <f t="shared" si="1"/>
        <v>0</v>
      </c>
      <c r="J44" s="24">
        <v>0</v>
      </c>
      <c r="K44" s="24">
        <v>0</v>
      </c>
      <c r="L44" s="24">
        <f t="shared" si="2"/>
        <v>0</v>
      </c>
      <c r="M44" s="24">
        <f t="shared" si="3"/>
        <v>0</v>
      </c>
      <c r="N44" s="24">
        <v>872633.73</v>
      </c>
      <c r="O44" s="24">
        <v>82224</v>
      </c>
      <c r="P44" s="24">
        <f t="shared" si="4"/>
        <v>872633.73</v>
      </c>
      <c r="Q44" s="24">
        <f t="shared" si="5"/>
        <v>82224</v>
      </c>
      <c r="R44" s="24">
        <v>4218055.0999999996</v>
      </c>
      <c r="S44" s="24">
        <v>244224</v>
      </c>
      <c r="T44" s="24">
        <f t="shared" si="6"/>
        <v>3345421.3699999996</v>
      </c>
      <c r="U44" s="24">
        <f t="shared" si="7"/>
        <v>162000</v>
      </c>
      <c r="V44" s="24">
        <v>7501107.5</v>
      </c>
      <c r="W44" s="24">
        <v>7076965.1900000004</v>
      </c>
      <c r="X44" s="24">
        <f t="shared" si="8"/>
        <v>3283052.4000000004</v>
      </c>
      <c r="Y44" s="24">
        <f t="shared" si="14"/>
        <v>6832741.1900000004</v>
      </c>
      <c r="Z44" s="24">
        <f t="shared" si="9"/>
        <v>7501107.5</v>
      </c>
      <c r="AA44" s="24">
        <f t="shared" si="10"/>
        <v>7076965.1900000004</v>
      </c>
      <c r="AB44" s="42">
        <f t="shared" si="11"/>
        <v>-5.6543958342151424</v>
      </c>
      <c r="AC44" s="42">
        <f t="shared" si="12"/>
        <v>9.6286676340369066</v>
      </c>
      <c r="AD44" s="42">
        <f t="shared" si="13"/>
        <v>11.503893478331547</v>
      </c>
      <c r="AE44" s="25">
        <v>91518000</v>
      </c>
    </row>
    <row r="45" spans="1:31" ht="27.95" customHeight="1" x14ac:dyDescent="0.2">
      <c r="A45" s="23" t="s">
        <v>48</v>
      </c>
      <c r="B45" s="24">
        <v>0</v>
      </c>
      <c r="C45" s="24">
        <v>0</v>
      </c>
      <c r="D45" s="24">
        <v>0</v>
      </c>
      <c r="E45" s="24">
        <v>0</v>
      </c>
      <c r="F45" s="24">
        <v>0</v>
      </c>
      <c r="G45" s="24">
        <v>0</v>
      </c>
      <c r="H45" s="24">
        <f t="shared" si="0"/>
        <v>0</v>
      </c>
      <c r="I45" s="24">
        <f t="shared" si="1"/>
        <v>0</v>
      </c>
      <c r="J45" s="24">
        <v>0</v>
      </c>
      <c r="K45" s="24">
        <v>0</v>
      </c>
      <c r="L45" s="24">
        <f t="shared" si="2"/>
        <v>0</v>
      </c>
      <c r="M45" s="24">
        <f t="shared" si="3"/>
        <v>0</v>
      </c>
      <c r="N45" s="24">
        <v>0</v>
      </c>
      <c r="O45" s="24">
        <v>0</v>
      </c>
      <c r="P45" s="24">
        <f t="shared" si="4"/>
        <v>0</v>
      </c>
      <c r="Q45" s="24">
        <f t="shared" si="5"/>
        <v>0</v>
      </c>
      <c r="R45" s="24">
        <v>0</v>
      </c>
      <c r="S45" s="24">
        <v>0</v>
      </c>
      <c r="T45" s="24">
        <f t="shared" si="6"/>
        <v>0</v>
      </c>
      <c r="U45" s="24">
        <f t="shared" si="7"/>
        <v>0</v>
      </c>
      <c r="V45" s="24">
        <v>0</v>
      </c>
      <c r="W45" s="24">
        <v>0</v>
      </c>
      <c r="X45" s="24">
        <f t="shared" si="8"/>
        <v>0</v>
      </c>
      <c r="Y45" s="24">
        <f t="shared" si="14"/>
        <v>0</v>
      </c>
      <c r="Z45" s="24">
        <f t="shared" si="9"/>
        <v>0</v>
      </c>
      <c r="AA45" s="24">
        <f t="shared" si="10"/>
        <v>0</v>
      </c>
      <c r="AB45" s="42">
        <f t="shared" si="11"/>
        <v>0</v>
      </c>
      <c r="AC45" s="42">
        <f t="shared" si="12"/>
        <v>0</v>
      </c>
      <c r="AD45" s="42">
        <f t="shared" si="13"/>
        <v>0</v>
      </c>
      <c r="AE45" s="25">
        <v>0</v>
      </c>
    </row>
    <row r="46" spans="1:31" ht="27.95" customHeight="1" x14ac:dyDescent="0.2">
      <c r="A46" s="23" t="s">
        <v>49</v>
      </c>
      <c r="B46" s="24">
        <v>9842875.4800000004</v>
      </c>
      <c r="C46" s="24">
        <v>12550000</v>
      </c>
      <c r="D46" s="24">
        <v>0</v>
      </c>
      <c r="E46" s="24">
        <v>0</v>
      </c>
      <c r="F46" s="24">
        <v>204000</v>
      </c>
      <c r="G46" s="24">
        <v>0</v>
      </c>
      <c r="H46" s="24">
        <f t="shared" si="0"/>
        <v>204000</v>
      </c>
      <c r="I46" s="24">
        <f t="shared" si="1"/>
        <v>0</v>
      </c>
      <c r="J46" s="24">
        <v>412333.01</v>
      </c>
      <c r="K46" s="24">
        <v>0</v>
      </c>
      <c r="L46" s="24">
        <f t="shared" si="2"/>
        <v>208333.01</v>
      </c>
      <c r="M46" s="24">
        <f t="shared" si="3"/>
        <v>0</v>
      </c>
      <c r="N46" s="24">
        <v>661466.02</v>
      </c>
      <c r="O46" s="24">
        <v>997500</v>
      </c>
      <c r="P46" s="24">
        <f t="shared" si="4"/>
        <v>249133.01</v>
      </c>
      <c r="Q46" s="24">
        <f t="shared" si="5"/>
        <v>997500</v>
      </c>
      <c r="R46" s="24">
        <v>1142132.04</v>
      </c>
      <c r="S46" s="24">
        <v>1449500</v>
      </c>
      <c r="T46" s="24">
        <f t="shared" si="6"/>
        <v>480666.02</v>
      </c>
      <c r="U46" s="24">
        <f t="shared" si="7"/>
        <v>452000</v>
      </c>
      <c r="V46" s="24">
        <v>1692992.04</v>
      </c>
      <c r="W46" s="24">
        <v>1762000</v>
      </c>
      <c r="X46" s="24">
        <f t="shared" si="8"/>
        <v>550860</v>
      </c>
      <c r="Y46" s="24">
        <f t="shared" si="14"/>
        <v>312500</v>
      </c>
      <c r="Z46" s="24">
        <f t="shared" si="9"/>
        <v>1692992.04</v>
      </c>
      <c r="AA46" s="24">
        <f t="shared" si="10"/>
        <v>1762000</v>
      </c>
      <c r="AB46" s="42">
        <f t="shared" si="11"/>
        <v>4.076094770061645</v>
      </c>
      <c r="AC46" s="42">
        <f t="shared" si="12"/>
        <v>17.200177361179012</v>
      </c>
      <c r="AD46" s="42">
        <f t="shared" si="13"/>
        <v>14.039840637450199</v>
      </c>
      <c r="AE46" s="25">
        <v>15550000</v>
      </c>
    </row>
    <row r="47" spans="1:31" ht="27.95" customHeight="1" x14ac:dyDescent="0.2">
      <c r="A47" s="23" t="s">
        <v>51</v>
      </c>
      <c r="B47" s="24">
        <v>122023393.88</v>
      </c>
      <c r="C47" s="24">
        <v>271252000</v>
      </c>
      <c r="D47" s="24">
        <v>0</v>
      </c>
      <c r="E47" s="24">
        <v>0</v>
      </c>
      <c r="F47" s="24">
        <v>318427.2</v>
      </c>
      <c r="G47" s="24">
        <v>0</v>
      </c>
      <c r="H47" s="24">
        <f t="shared" si="0"/>
        <v>318427.2</v>
      </c>
      <c r="I47" s="24">
        <f t="shared" si="1"/>
        <v>0</v>
      </c>
      <c r="J47" s="24">
        <v>1039255.2</v>
      </c>
      <c r="K47" s="24">
        <v>8168444.4100000001</v>
      </c>
      <c r="L47" s="24">
        <f t="shared" si="2"/>
        <v>720828</v>
      </c>
      <c r="M47" s="24">
        <f t="shared" si="3"/>
        <v>8168444.4100000001</v>
      </c>
      <c r="N47" s="24">
        <v>11330211.699999999</v>
      </c>
      <c r="O47" s="24">
        <v>20985231.18</v>
      </c>
      <c r="P47" s="24">
        <f t="shared" si="4"/>
        <v>10290956.5</v>
      </c>
      <c r="Q47" s="24">
        <f t="shared" si="5"/>
        <v>12816786.77</v>
      </c>
      <c r="R47" s="24">
        <v>22244772.449999999</v>
      </c>
      <c r="S47" s="24">
        <v>52744882.259999998</v>
      </c>
      <c r="T47" s="24">
        <f t="shared" si="6"/>
        <v>10914560.75</v>
      </c>
      <c r="U47" s="24">
        <f t="shared" si="7"/>
        <v>31759651.079999998</v>
      </c>
      <c r="V47" s="24">
        <v>34459451.270000003</v>
      </c>
      <c r="W47" s="24">
        <v>76405863.450000003</v>
      </c>
      <c r="X47" s="24">
        <f t="shared" si="8"/>
        <v>12214678.820000004</v>
      </c>
      <c r="Y47" s="24">
        <f t="shared" si="14"/>
        <v>23660981.190000005</v>
      </c>
      <c r="Z47" s="24">
        <f t="shared" si="9"/>
        <v>34459451.270000003</v>
      </c>
      <c r="AA47" s="24">
        <f t="shared" si="10"/>
        <v>76405863.450000003</v>
      </c>
      <c r="AB47" s="42">
        <f t="shared" si="11"/>
        <v>121.72687211800746</v>
      </c>
      <c r="AC47" s="42">
        <f t="shared" si="12"/>
        <v>28.240036745648993</v>
      </c>
      <c r="AD47" s="42">
        <f t="shared" si="13"/>
        <v>28.167852568828987</v>
      </c>
      <c r="AE47" s="25">
        <v>300252000</v>
      </c>
    </row>
    <row r="48" spans="1:31" ht="27.95" customHeight="1" x14ac:dyDescent="0.2">
      <c r="A48" s="23" t="s">
        <v>52</v>
      </c>
      <c r="B48" s="24">
        <v>753826.77</v>
      </c>
      <c r="C48" s="24">
        <v>1900000</v>
      </c>
      <c r="D48" s="24">
        <v>0</v>
      </c>
      <c r="E48" s="24">
        <v>0</v>
      </c>
      <c r="F48" s="24">
        <v>0</v>
      </c>
      <c r="G48" s="24">
        <v>0</v>
      </c>
      <c r="H48" s="24">
        <f t="shared" si="0"/>
        <v>0</v>
      </c>
      <c r="I48" s="24">
        <f t="shared" si="1"/>
        <v>0</v>
      </c>
      <c r="J48" s="24">
        <v>0</v>
      </c>
      <c r="K48" s="24">
        <v>0</v>
      </c>
      <c r="L48" s="24">
        <f t="shared" si="2"/>
        <v>0</v>
      </c>
      <c r="M48" s="24">
        <f t="shared" si="3"/>
        <v>0</v>
      </c>
      <c r="N48" s="24">
        <v>0</v>
      </c>
      <c r="O48" s="24">
        <v>230100</v>
      </c>
      <c r="P48" s="24">
        <f t="shared" si="4"/>
        <v>0</v>
      </c>
      <c r="Q48" s="24">
        <f t="shared" si="5"/>
        <v>230100</v>
      </c>
      <c r="R48" s="24">
        <v>0</v>
      </c>
      <c r="S48" s="24">
        <v>230100</v>
      </c>
      <c r="T48" s="24">
        <f t="shared" si="6"/>
        <v>0</v>
      </c>
      <c r="U48" s="24">
        <f t="shared" si="7"/>
        <v>0</v>
      </c>
      <c r="V48" s="24">
        <v>9948</v>
      </c>
      <c r="W48" s="24">
        <v>1736226.97</v>
      </c>
      <c r="X48" s="24">
        <f t="shared" si="8"/>
        <v>9948</v>
      </c>
      <c r="Y48" s="24">
        <f t="shared" si="14"/>
        <v>1506126.97</v>
      </c>
      <c r="Z48" s="24">
        <f t="shared" si="9"/>
        <v>9948</v>
      </c>
      <c r="AA48" s="24">
        <f t="shared" si="10"/>
        <v>1736226.97</v>
      </c>
      <c r="AB48" s="43">
        <f t="shared" si="11"/>
        <v>17353.025432247687</v>
      </c>
      <c r="AC48" s="42">
        <f t="shared" si="12"/>
        <v>1.3196665859982657</v>
      </c>
      <c r="AD48" s="42">
        <f t="shared" si="13"/>
        <v>91.380366842105261</v>
      </c>
      <c r="AE48" s="25">
        <v>1900000</v>
      </c>
    </row>
    <row r="49" spans="1:31" ht="27.95" customHeight="1" thickBot="1" x14ac:dyDescent="0.25">
      <c r="A49" s="26" t="s">
        <v>56</v>
      </c>
      <c r="B49" s="27">
        <v>57597002.020000003</v>
      </c>
      <c r="C49" s="27">
        <v>76900000</v>
      </c>
      <c r="D49" s="27">
        <v>0</v>
      </c>
      <c r="E49" s="27">
        <v>0</v>
      </c>
      <c r="F49" s="27">
        <v>537648</v>
      </c>
      <c r="G49" s="27">
        <v>0</v>
      </c>
      <c r="H49" s="27">
        <f t="shared" si="0"/>
        <v>537648</v>
      </c>
      <c r="I49" s="27">
        <f t="shared" si="1"/>
        <v>0</v>
      </c>
      <c r="J49" s="27">
        <v>5478582.4400000004</v>
      </c>
      <c r="K49" s="27">
        <v>0</v>
      </c>
      <c r="L49" s="27">
        <f t="shared" si="2"/>
        <v>4940934.4400000004</v>
      </c>
      <c r="M49" s="27">
        <f t="shared" si="3"/>
        <v>0</v>
      </c>
      <c r="N49" s="27">
        <v>5743830.4400000004</v>
      </c>
      <c r="O49" s="27">
        <v>6352608</v>
      </c>
      <c r="P49" s="27">
        <f t="shared" si="4"/>
        <v>265248</v>
      </c>
      <c r="Q49" s="27">
        <f t="shared" si="5"/>
        <v>6352608</v>
      </c>
      <c r="R49" s="27">
        <v>10754385.609999999</v>
      </c>
      <c r="S49" s="27">
        <v>10518374.99</v>
      </c>
      <c r="T49" s="27">
        <f t="shared" si="6"/>
        <v>5010555.169999999</v>
      </c>
      <c r="U49" s="27">
        <f t="shared" si="7"/>
        <v>4165766.99</v>
      </c>
      <c r="V49" s="27">
        <v>10945833.609999999</v>
      </c>
      <c r="W49" s="27">
        <v>11165054.99</v>
      </c>
      <c r="X49" s="27">
        <f t="shared" si="8"/>
        <v>191448</v>
      </c>
      <c r="Y49" s="27">
        <f t="shared" si="14"/>
        <v>646680</v>
      </c>
      <c r="Z49" s="27">
        <f t="shared" si="9"/>
        <v>10945833.609999999</v>
      </c>
      <c r="AA49" s="27">
        <f t="shared" si="10"/>
        <v>11165054.99</v>
      </c>
      <c r="AB49" s="44">
        <f t="shared" si="11"/>
        <v>2.0027837788409504</v>
      </c>
      <c r="AC49" s="44">
        <f t="shared" si="12"/>
        <v>19.004172484878925</v>
      </c>
      <c r="AD49" s="44">
        <f t="shared" si="13"/>
        <v>14.518927165149545</v>
      </c>
      <c r="AE49" s="28">
        <v>76900000</v>
      </c>
    </row>
  </sheetData>
  <mergeCells count="20">
    <mergeCell ref="A14:A15"/>
    <mergeCell ref="A11:AE11"/>
    <mergeCell ref="B14:B15"/>
    <mergeCell ref="C14:C15"/>
    <mergeCell ref="D14:E14"/>
    <mergeCell ref="F14:G14"/>
    <mergeCell ref="AE14:AE15"/>
    <mergeCell ref="H14:I14"/>
    <mergeCell ref="J14:K14"/>
    <mergeCell ref="N14:O14"/>
    <mergeCell ref="R14:S14"/>
    <mergeCell ref="B13:Q13"/>
    <mergeCell ref="AC14:AD14"/>
    <mergeCell ref="X14:Y14"/>
    <mergeCell ref="V14:W14"/>
    <mergeCell ref="Z14:AA14"/>
    <mergeCell ref="AB14:AB15"/>
    <mergeCell ref="L14:M14"/>
    <mergeCell ref="P14:Q14"/>
    <mergeCell ref="T14:U14"/>
  </mergeCells>
  <printOptions horizontalCentered="1" verticalCentered="1"/>
  <pageMargins left="0" right="0" top="0" bottom="0" header="0.31496062992125984" footer="0.31496062992125984"/>
  <pageSetup paperSize="9" scale="41" fitToHeight="0" orientation="landscape" useFirstPageNumber="1" r:id="rId1"/>
  <headerFooter alignWithMargins="0">
    <oddFooter>&amp;Le-bütçe "" aşaması verilerinden üretilmiştir.  (12.05.2021 13:48:28)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7</vt:i4>
      </vt:variant>
    </vt:vector>
  </HeadingPairs>
  <TitlesOfParts>
    <vt:vector size="8" baseType="lpstr">
      <vt:lpstr>Sayfa1</vt:lpstr>
      <vt:lpstr>BaslaSatir</vt:lpstr>
      <vt:lpstr>ButceYil</vt:lpstr>
      <vt:lpstr>FormatSatir</vt:lpstr>
      <vt:lpstr>KurAd</vt:lpstr>
      <vt:lpstr>KurKod</vt:lpstr>
      <vt:lpstr>ToplamFormatSatir</vt:lpstr>
      <vt:lpstr>ToplamSatir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Şükriye Aslan</cp:lastModifiedBy>
  <cp:lastPrinted>2026-07-14T08:13:35Z</cp:lastPrinted>
  <dcterms:created xsi:type="dcterms:W3CDTF">2021-05-12T10:51:16Z</dcterms:created>
  <dcterms:modified xsi:type="dcterms:W3CDTF">2026-07-24T06:46:48Z</dcterms:modified>
</cp:coreProperties>
</file>